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PATERNINA TORDECILLA\Desktop\Primer seguimiento trimestral auditoria 2020\"/>
    </mc:Choice>
  </mc:AlternateContent>
  <bookViews>
    <workbookView xWindow="0" yWindow="0" windowWidth="20490" windowHeight="7755" firstSheet="2" activeTab="2"/>
  </bookViews>
  <sheets>
    <sheet name="Partes" sheetId="9" state="hidden" r:id="rId1"/>
    <sheet name="Cuestiones" sheetId="1" state="hidden" r:id="rId2"/>
    <sheet name="Riesgos" sheetId="4" r:id="rId3"/>
    <sheet name="Calificacion Controles" sheetId="10" r:id="rId4"/>
    <sheet name="CriteriosControles" sheetId="11" r:id="rId5"/>
    <sheet name="Oportunidades" sheetId="3" r:id="rId6"/>
    <sheet name="Listas" sheetId="8" state="hidden" r:id="rId7"/>
  </sheets>
  <externalReferences>
    <externalReference r:id="rId8"/>
  </externalReferences>
  <definedNames>
    <definedName name="_xlnm._FilterDatabase" localSheetId="1" hidden="1">Cuestiones!$A$2:$H$101</definedName>
    <definedName name="Bias" localSheetId="3">OFFSET('Calificacion Controles'!$H$4,0,0,COUNTA('Calificacion Controles'!$H:$H)-1,1)</definedName>
    <definedName name="Bias">OFFSET(Listas!$H$2,0,0,COUNTA(Listas!$H:$H)-1,1)</definedName>
    <definedName name="correction" localSheetId="3">'Calificacion Controles'!$O$4:$O$8</definedName>
    <definedName name="correction">Listas!#REF!</definedName>
    <definedName name="cost" localSheetId="3">'Calificacion Controles'!$Q$4:$Q$8</definedName>
    <definedName name="cost">Listas!#REF!</definedName>
    <definedName name="CriterioControl">CriteriosControles!$A$2:$A$15</definedName>
    <definedName name="Likelihood" localSheetId="3">'Calificacion Controles'!$K$4:$K$8</definedName>
    <definedName name="Likelihood">Listas!$K$2:$K$6</definedName>
    <definedName name="Occurrences" localSheetId="3">'Calificacion Controles'!$L$4:$L$8</definedName>
    <definedName name="Occurrences">Listas!$L$2:$L$6</definedName>
    <definedName name="opprep" localSheetId="3">'Calificacion Controles'!$R$4:$R$8</definedName>
    <definedName name="opprep">Listas!$R$1:$R$6</definedName>
    <definedName name="Party">OFFSET(Partes!$A$3,0,0,COUNTA(Partes!$A:$A)-1,1)</definedName>
    <definedName name="Potential" localSheetId="3">'Calificacion Controles'!$M$4:$M$8</definedName>
    <definedName name="Potential">Listas!$M$2:$M$6</definedName>
    <definedName name="Priority" localSheetId="3">OFFSET('Calificacion Controles'!$F$4,0,0,COUNTA('Calificacion Controles'!$F:$F)-1,1)</definedName>
    <definedName name="Priority">OFFSET(Listas!$F$2,0,0,COUNTA(Listas!$F:$F)-1,1)</definedName>
    <definedName name="Process" localSheetId="3">OFFSET('Calificacion Controles'!$I$4,0,0,COUNTA('Calificacion Controles'!$I:$I)-1,1)</definedName>
    <definedName name="Process">OFFSET(Listas!$I$2,0,0,COUNTA(Listas!$I:$I)-1,1)</definedName>
    <definedName name="riskrep" localSheetId="3">'Calificacion Controles'!$P$4:$P$8</definedName>
    <definedName name="riskrep">Listas!#REF!</definedName>
    <definedName name="score" localSheetId="3">'Calificacion Controles'!#REF!</definedName>
    <definedName name="score">Listas!#REF!</definedName>
    <definedName name="Success" localSheetId="3">'Calificacion Controles'!$T$4:$T$8</definedName>
    <definedName name="Success">Listas!$T$2:$T$6</definedName>
    <definedName name="Treatment" localSheetId="3">OFFSET('Calificacion Controles'!$G$4,0,0,COUNTA('Calificacion Controles'!$G:$G)-1,1)</definedName>
    <definedName name="Treatment">OFFSET(Listas!$G$2,0,0,COUNTA(Listas!$G:$G)-1,1)</definedName>
    <definedName name="Type" localSheetId="3">OFFSET('Calificacion Controles'!$E$4,0,0,COUNTA('Calificacion Controles'!$E:$E)-1,1)</definedName>
    <definedName name="Type">OFFSET(Listas!$E$2,0,0,COUNTA(Listas!$E:$E)-1,1)</definedName>
    <definedName name="Violation" localSheetId="3">'Calificacion Controles'!$N$4:$N$8</definedName>
    <definedName name="Violation">Listas!#REF!</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E4" i="10" l="1"/>
  <c r="AA23" i="10" l="1"/>
  <c r="AA22" i="10"/>
  <c r="AA21" i="10"/>
  <c r="AA20" i="10"/>
  <c r="AA19" i="10"/>
  <c r="AA18" i="10"/>
  <c r="AA17" i="10"/>
  <c r="AA16" i="10"/>
  <c r="AA15" i="10"/>
  <c r="AA14" i="10"/>
  <c r="AA13" i="10"/>
  <c r="AA12" i="10"/>
  <c r="AA11" i="10"/>
  <c r="AA10" i="10"/>
  <c r="AA9" i="10"/>
  <c r="AA8" i="10"/>
  <c r="AA7" i="10"/>
  <c r="AA6" i="10"/>
  <c r="AA5" i="10"/>
  <c r="AA4" i="10"/>
  <c r="Y23" i="10"/>
  <c r="Y22" i="10"/>
  <c r="Y21" i="10"/>
  <c r="Y20" i="10"/>
  <c r="Y19" i="10"/>
  <c r="Y18" i="10"/>
  <c r="Y17" i="10"/>
  <c r="Y16" i="10"/>
  <c r="Y15" i="10"/>
  <c r="Y14" i="10"/>
  <c r="Y13" i="10"/>
  <c r="Y12" i="10"/>
  <c r="Y11" i="10"/>
  <c r="Y10" i="10"/>
  <c r="Y9" i="10"/>
  <c r="Y8" i="10"/>
  <c r="Y7" i="10"/>
  <c r="Y6" i="10"/>
  <c r="Y5" i="10"/>
  <c r="Y4" i="10"/>
  <c r="W23" i="10"/>
  <c r="W22" i="10"/>
  <c r="W21" i="10"/>
  <c r="W20" i="10"/>
  <c r="W19" i="10"/>
  <c r="W18" i="10"/>
  <c r="W17" i="10"/>
  <c r="W16" i="10"/>
  <c r="W15" i="10"/>
  <c r="W14" i="10"/>
  <c r="W13" i="10"/>
  <c r="W12" i="10"/>
  <c r="W11" i="10"/>
  <c r="W10" i="10"/>
  <c r="W9" i="10"/>
  <c r="W8" i="10"/>
  <c r="W7" i="10"/>
  <c r="W6" i="10"/>
  <c r="W5" i="10"/>
  <c r="W4" i="10"/>
  <c r="U23" i="10"/>
  <c r="U22" i="10"/>
  <c r="U21" i="10"/>
  <c r="U20" i="10"/>
  <c r="U19" i="10"/>
  <c r="U18" i="10"/>
  <c r="U17" i="10"/>
  <c r="U16" i="10"/>
  <c r="U15" i="10"/>
  <c r="U14" i="10"/>
  <c r="U13" i="10"/>
  <c r="U12" i="10"/>
  <c r="U11" i="10"/>
  <c r="U10" i="10"/>
  <c r="U9" i="10"/>
  <c r="U8" i="10"/>
  <c r="U7" i="10"/>
  <c r="U6" i="10"/>
  <c r="U5" i="10"/>
  <c r="U4" i="10"/>
  <c r="S23" i="10"/>
  <c r="S22" i="10"/>
  <c r="S21" i="10"/>
  <c r="S20" i="10"/>
  <c r="S19" i="10"/>
  <c r="S18" i="10"/>
  <c r="S17" i="10"/>
  <c r="S16" i="10"/>
  <c r="S15" i="10"/>
  <c r="S14" i="10"/>
  <c r="S13" i="10"/>
  <c r="S12" i="10"/>
  <c r="S11" i="10"/>
  <c r="S10" i="10"/>
  <c r="S9" i="10"/>
  <c r="S8" i="10"/>
  <c r="S7" i="10"/>
  <c r="S6" i="10"/>
  <c r="S5" i="10"/>
  <c r="S4" i="10"/>
  <c r="Q23" i="10"/>
  <c r="Q22" i="10"/>
  <c r="Q21" i="10"/>
  <c r="Q20" i="10"/>
  <c r="Q19" i="10"/>
  <c r="Q18" i="10"/>
  <c r="Q17" i="10"/>
  <c r="Q16" i="10"/>
  <c r="Q15" i="10"/>
  <c r="Q14" i="10"/>
  <c r="Q13" i="10"/>
  <c r="Q12" i="10"/>
  <c r="Q11" i="10"/>
  <c r="Q10" i="10"/>
  <c r="Q9" i="10"/>
  <c r="Q8" i="10"/>
  <c r="Q7" i="10"/>
  <c r="Q6" i="10"/>
  <c r="Q5" i="10"/>
  <c r="Q4" i="10"/>
  <c r="O23" i="10"/>
  <c r="O22" i="10"/>
  <c r="O21" i="10"/>
  <c r="O20" i="10"/>
  <c r="O19" i="10"/>
  <c r="O18" i="10"/>
  <c r="O17" i="10"/>
  <c r="O16" i="10"/>
  <c r="O15" i="10"/>
  <c r="O14" i="10"/>
  <c r="O13" i="10"/>
  <c r="O12" i="10"/>
  <c r="O11" i="10"/>
  <c r="O10" i="10"/>
  <c r="O9" i="10"/>
  <c r="O8" i="10"/>
  <c r="O7" i="10"/>
  <c r="O6" i="10"/>
  <c r="O5" i="10"/>
  <c r="O4" i="10"/>
  <c r="M23" i="10"/>
  <c r="M22" i="10"/>
  <c r="M21" i="10"/>
  <c r="M20" i="10"/>
  <c r="M19" i="10"/>
  <c r="M18" i="10"/>
  <c r="M17" i="10"/>
  <c r="M16" i="10"/>
  <c r="M15" i="10"/>
  <c r="M14" i="10"/>
  <c r="M13" i="10"/>
  <c r="M12" i="10"/>
  <c r="M11" i="10"/>
  <c r="M10" i="10"/>
  <c r="M9" i="10"/>
  <c r="M8" i="10"/>
  <c r="M7" i="10"/>
  <c r="M6" i="10"/>
  <c r="M5" i="10"/>
  <c r="M4" i="10"/>
  <c r="K23" i="10"/>
  <c r="K22" i="10"/>
  <c r="K21" i="10"/>
  <c r="K20" i="10"/>
  <c r="K19" i="10"/>
  <c r="K18" i="10"/>
  <c r="K17" i="10"/>
  <c r="K16" i="10"/>
  <c r="K15" i="10"/>
  <c r="K14" i="10"/>
  <c r="K13" i="10"/>
  <c r="K12" i="10"/>
  <c r="K11" i="10"/>
  <c r="K10" i="10"/>
  <c r="K9" i="10"/>
  <c r="K8" i="10"/>
  <c r="K7" i="10"/>
  <c r="K6" i="10"/>
  <c r="K5" i="10"/>
  <c r="K4" i="10"/>
  <c r="I23" i="10"/>
  <c r="I22" i="10"/>
  <c r="I21" i="10"/>
  <c r="I20" i="10"/>
  <c r="I19" i="10"/>
  <c r="I18" i="10"/>
  <c r="I17" i="10"/>
  <c r="I16" i="10"/>
  <c r="I15" i="10"/>
  <c r="I14" i="10"/>
  <c r="I13" i="10"/>
  <c r="I12" i="10"/>
  <c r="I11" i="10"/>
  <c r="I10" i="10"/>
  <c r="I9" i="10"/>
  <c r="I8" i="10"/>
  <c r="I7" i="10"/>
  <c r="I6" i="10"/>
  <c r="I5" i="10"/>
  <c r="G23" i="10"/>
  <c r="G22" i="10"/>
  <c r="G21" i="10"/>
  <c r="G20" i="10"/>
  <c r="G19" i="10"/>
  <c r="G18" i="10"/>
  <c r="G17" i="10"/>
  <c r="G16" i="10"/>
  <c r="G15" i="10"/>
  <c r="G14" i="10"/>
  <c r="G13" i="10"/>
  <c r="G12" i="10"/>
  <c r="G11" i="10"/>
  <c r="G10" i="10"/>
  <c r="G9" i="10"/>
  <c r="G8" i="10"/>
  <c r="G7" i="10"/>
  <c r="G6" i="10"/>
  <c r="G5" i="10"/>
  <c r="E5" i="10"/>
  <c r="E6" i="10"/>
  <c r="E7" i="10"/>
  <c r="AB7" i="10" s="1"/>
  <c r="E8" i="10"/>
  <c r="AB8" i="10" s="1"/>
  <c r="E9" i="10"/>
  <c r="E10" i="10"/>
  <c r="AB10" i="10" s="1"/>
  <c r="E11" i="10"/>
  <c r="AB11" i="10" s="1"/>
  <c r="E12" i="10"/>
  <c r="E13" i="10"/>
  <c r="E14" i="10"/>
  <c r="AB14" i="10" s="1"/>
  <c r="E15" i="10"/>
  <c r="AB15" i="10" s="1"/>
  <c r="E16" i="10"/>
  <c r="AB16" i="10" s="1"/>
  <c r="E17" i="10"/>
  <c r="E18" i="10"/>
  <c r="E19" i="10"/>
  <c r="AB19" i="10" s="1"/>
  <c r="E20" i="10"/>
  <c r="AB20" i="10" s="1"/>
  <c r="E21" i="10"/>
  <c r="E22" i="10"/>
  <c r="AB22" i="10" s="1"/>
  <c r="E23" i="10"/>
  <c r="AB23" i="10" s="1"/>
  <c r="AB6" i="10" l="1"/>
  <c r="AB18" i="10"/>
  <c r="AC18" i="10" s="1"/>
  <c r="AB12" i="10"/>
  <c r="AB21" i="10"/>
  <c r="AC21" i="10" s="1"/>
  <c r="AB17" i="10"/>
  <c r="AB13" i="10"/>
  <c r="AB9" i="10"/>
  <c r="AB5" i="10"/>
  <c r="AB4" i="10"/>
  <c r="A23" i="10"/>
  <c r="A22" i="10"/>
  <c r="A21" i="10"/>
  <c r="A20" i="10"/>
  <c r="A19" i="10"/>
  <c r="A18" i="10"/>
  <c r="A17" i="10"/>
  <c r="AC23" i="10"/>
  <c r="AC22" i="10"/>
  <c r="AC20" i="10"/>
  <c r="AC19" i="10"/>
  <c r="AC17" i="10"/>
  <c r="H24" i="4"/>
  <c r="H23" i="4"/>
  <c r="H22" i="4"/>
  <c r="H21" i="4"/>
  <c r="H20" i="4"/>
  <c r="H19" i="4"/>
  <c r="H18" i="4"/>
  <c r="H17" i="4"/>
  <c r="F24" i="4"/>
  <c r="F23" i="4"/>
  <c r="F22" i="4"/>
  <c r="F21" i="4"/>
  <c r="F20" i="4"/>
  <c r="F19" i="4"/>
  <c r="F18" i="4"/>
  <c r="F17" i="4"/>
  <c r="E24" i="4"/>
  <c r="E23" i="4"/>
  <c r="E22" i="4"/>
  <c r="E21" i="4"/>
  <c r="E20" i="4"/>
  <c r="E19" i="4"/>
  <c r="E18" i="4"/>
  <c r="E17" i="4"/>
  <c r="I24" i="4" l="1"/>
  <c r="B23" i="10" s="1"/>
  <c r="I23" i="4"/>
  <c r="B22" i="10" s="1"/>
  <c r="B21" i="10"/>
  <c r="I21" i="4"/>
  <c r="B20" i="10" s="1"/>
  <c r="I20" i="4"/>
  <c r="B19" i="10" s="1"/>
  <c r="B18" i="10"/>
  <c r="I17" i="4"/>
  <c r="B16" i="10" s="1"/>
  <c r="I18" i="4"/>
  <c r="B17" i="10" s="1"/>
  <c r="AD17" i="10" s="1"/>
  <c r="K18" i="4" s="1"/>
  <c r="J12" i="3"/>
  <c r="J11" i="3"/>
  <c r="J10" i="3"/>
  <c r="J7" i="3"/>
  <c r="J8" i="3"/>
  <c r="J9" i="3"/>
  <c r="J6" i="3"/>
  <c r="F7" i="3"/>
  <c r="F8" i="3"/>
  <c r="F9" i="3"/>
  <c r="F10" i="3"/>
  <c r="F11" i="3"/>
  <c r="F12" i="3"/>
  <c r="E12" i="3"/>
  <c r="E7" i="3"/>
  <c r="E8" i="3"/>
  <c r="E9" i="3"/>
  <c r="E10" i="3"/>
  <c r="E11" i="3"/>
  <c r="F6" i="3"/>
  <c r="E6" i="3"/>
  <c r="F6" i="4" l="1"/>
  <c r="F8" i="4"/>
  <c r="F9" i="4"/>
  <c r="F10" i="4"/>
  <c r="F11" i="4"/>
  <c r="F12" i="4"/>
  <c r="F13" i="4"/>
  <c r="F14" i="4"/>
  <c r="F15" i="4"/>
  <c r="F16" i="4"/>
  <c r="H5" i="4"/>
  <c r="H6" i="4"/>
  <c r="H7" i="4"/>
  <c r="H8" i="4"/>
  <c r="H9" i="4"/>
  <c r="H10" i="4"/>
  <c r="H11" i="4"/>
  <c r="H12" i="4"/>
  <c r="H13" i="4"/>
  <c r="H14" i="4"/>
  <c r="H15" i="4"/>
  <c r="H16" i="4"/>
  <c r="E8" i="4" l="1"/>
  <c r="E9" i="4"/>
  <c r="E10" i="4"/>
  <c r="E11" i="4"/>
  <c r="E12" i="4"/>
  <c r="E13" i="4"/>
  <c r="E14" i="4"/>
  <c r="E15" i="4"/>
  <c r="E16" i="4"/>
  <c r="E7" i="4"/>
  <c r="E6" i="4"/>
  <c r="E5" i="4"/>
  <c r="J13" i="3" l="1"/>
  <c r="J14" i="3"/>
  <c r="J15" i="3"/>
  <c r="J16" i="3"/>
  <c r="J17" i="3"/>
  <c r="J18" i="3"/>
  <c r="J19" i="3"/>
  <c r="J20" i="3"/>
  <c r="J21" i="3"/>
  <c r="J22" i="3"/>
  <c r="J23" i="3"/>
  <c r="J24" i="3"/>
  <c r="J25" i="3"/>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I15" i="4" l="1"/>
  <c r="B14" i="10" s="1"/>
  <c r="I14" i="4"/>
  <c r="B13" i="10" s="1"/>
  <c r="I13" i="4"/>
  <c r="B12" i="10" s="1"/>
  <c r="AC16" i="10"/>
  <c r="AC15" i="10"/>
  <c r="AC14" i="10"/>
  <c r="AC13" i="10"/>
  <c r="AC12" i="10"/>
  <c r="AC11" i="10"/>
  <c r="AC10" i="10"/>
  <c r="AC9" i="10"/>
  <c r="AC8" i="10"/>
  <c r="AC7" i="10"/>
  <c r="AC6" i="10"/>
  <c r="AC5" i="10"/>
  <c r="AC4" i="10"/>
  <c r="A6" i="4"/>
  <c r="A7" i="4" s="1"/>
  <c r="A8" i="4" s="1"/>
  <c r="A10" i="4"/>
  <c r="A11" i="4" s="1"/>
  <c r="A12" i="4" s="1"/>
  <c r="A13" i="4" s="1"/>
  <c r="A14" i="4" s="1"/>
  <c r="A15" i="4" s="1"/>
  <c r="A16" i="4" s="1"/>
  <c r="A17" i="4" s="1"/>
  <c r="A18" i="4" s="1"/>
  <c r="A19" i="4" s="1"/>
  <c r="A20" i="4" s="1"/>
  <c r="A21" i="4" s="1"/>
  <c r="A22" i="4" s="1"/>
  <c r="A23" i="4" s="1"/>
  <c r="A24" i="4" s="1"/>
  <c r="C11" i="8"/>
  <c r="C10" i="8"/>
  <c r="V18" i="8"/>
  <c r="A7" i="3"/>
  <c r="A8" i="3" s="1"/>
  <c r="A9" i="3" s="1"/>
  <c r="A10" i="3" s="1"/>
  <c r="A11" i="3" s="1"/>
  <c r="A12" i="3"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V24" i="8"/>
  <c r="L4" i="3" s="1"/>
  <c r="C21" i="8"/>
  <c r="A13" i="8"/>
  <c r="C13" i="8" s="1"/>
  <c r="A14" i="8"/>
  <c r="C14" i="8" s="1"/>
  <c r="A15" i="8"/>
  <c r="C15" i="8" s="1"/>
  <c r="A16" i="8"/>
  <c r="C16" i="8" s="1"/>
  <c r="A17" i="8"/>
  <c r="C17" i="8" s="1"/>
  <c r="C12" i="8"/>
  <c r="I48" i="4"/>
  <c r="K7" i="3"/>
  <c r="K8" i="3"/>
  <c r="K9" i="3"/>
  <c r="K10" i="3"/>
  <c r="K11" i="3"/>
  <c r="F13" i="3"/>
  <c r="F14" i="3"/>
  <c r="F15" i="3"/>
  <c r="F16" i="3"/>
  <c r="F17" i="3"/>
  <c r="F18" i="3"/>
  <c r="F19" i="3"/>
  <c r="F20" i="3"/>
  <c r="F21" i="3"/>
  <c r="F22" i="3"/>
  <c r="F23" i="3"/>
  <c r="F24" i="3"/>
  <c r="F25" i="3"/>
  <c r="K6" i="3"/>
  <c r="F46"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F25" i="4"/>
  <c r="F26" i="4"/>
  <c r="F27" i="4"/>
  <c r="F28" i="4"/>
  <c r="F29" i="4"/>
  <c r="F30" i="4"/>
  <c r="F31" i="4"/>
  <c r="F32" i="4"/>
  <c r="F33" i="4"/>
  <c r="F34" i="4"/>
  <c r="F35" i="4"/>
  <c r="F36" i="4"/>
  <c r="F37" i="4"/>
  <c r="F38" i="4"/>
  <c r="F39" i="4"/>
  <c r="F40" i="4"/>
  <c r="F41" i="4"/>
  <c r="F42" i="4"/>
  <c r="F43" i="4"/>
  <c r="F44" i="4"/>
  <c r="F45"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I28" i="4"/>
  <c r="AD20" i="10" s="1"/>
  <c r="K21" i="4" s="1"/>
  <c r="I36" i="4"/>
  <c r="I34" i="4"/>
  <c r="I26" i="4"/>
  <c r="AD18" i="10" s="1"/>
  <c r="I39" i="4"/>
  <c r="I31" i="4"/>
  <c r="AD23" i="10" s="1"/>
  <c r="K24" i="4" s="1"/>
  <c r="I38" i="4"/>
  <c r="I30" i="4"/>
  <c r="AD22" i="10" s="1"/>
  <c r="K23" i="4" s="1"/>
  <c r="I37" i="4"/>
  <c r="I29" i="4"/>
  <c r="AD21" i="10" s="1"/>
  <c r="I35" i="4"/>
  <c r="I27" i="4"/>
  <c r="AD19" i="10" s="1"/>
  <c r="K20" i="4" s="1"/>
  <c r="I33" i="4"/>
  <c r="I25" i="4"/>
  <c r="I32" i="4"/>
  <c r="I47" i="4"/>
  <c r="I46" i="4"/>
  <c r="I45" i="4"/>
  <c r="I44" i="4"/>
  <c r="I43" i="4"/>
  <c r="I42" i="4"/>
  <c r="I41" i="4"/>
  <c r="I40" i="4"/>
  <c r="K14" i="3"/>
  <c r="K15" i="3"/>
  <c r="K17" i="3"/>
  <c r="K18" i="3"/>
  <c r="K19" i="3"/>
  <c r="K21" i="3"/>
  <c r="K22" i="3"/>
  <c r="K23" i="3"/>
  <c r="K24" i="3"/>
  <c r="K20" i="3"/>
  <c r="K16" i="3"/>
  <c r="K13" i="3"/>
  <c r="K25" i="3"/>
  <c r="K12" i="3"/>
  <c r="J4" i="4"/>
  <c r="AD13" i="10" l="1"/>
  <c r="K14" i="4" s="1"/>
  <c r="AD14" i="10"/>
  <c r="K15" i="4" s="1"/>
  <c r="AD16" i="10"/>
  <c r="AD12" i="10"/>
  <c r="K13" i="4" s="1"/>
  <c r="I6" i="4"/>
  <c r="B5" i="10" s="1"/>
  <c r="AD5" i="10" s="1"/>
  <c r="K6" i="4" s="1"/>
  <c r="I7" i="4"/>
  <c r="B6" i="10" s="1"/>
  <c r="AD6" i="10" s="1"/>
  <c r="I8" i="4"/>
  <c r="B7" i="10" s="1"/>
  <c r="AD7" i="10" s="1"/>
  <c r="K8" i="4" s="1"/>
  <c r="I9" i="4"/>
  <c r="B8" i="10" s="1"/>
  <c r="AD8" i="10" s="1"/>
  <c r="K9" i="4" s="1"/>
  <c r="I10" i="4"/>
  <c r="B9" i="10" s="1"/>
  <c r="AD9" i="10" s="1"/>
  <c r="K10" i="4" s="1"/>
  <c r="I11" i="4"/>
  <c r="B10" i="10" s="1"/>
  <c r="AD10" i="10" s="1"/>
  <c r="K11" i="4" s="1"/>
  <c r="I12" i="4"/>
  <c r="B11" i="10" s="1"/>
  <c r="AD11" i="10" s="1"/>
  <c r="K12" i="4" s="1"/>
  <c r="I16" i="4"/>
  <c r="B15" i="10" s="1"/>
  <c r="AD15" i="10" s="1"/>
  <c r="K16" i="4" s="1"/>
  <c r="AD4" i="10"/>
  <c r="K5" i="4" s="1"/>
  <c r="K17" i="4" l="1"/>
  <c r="C24" i="8"/>
  <c r="C22" i="8"/>
  <c r="C23" i="8" l="1"/>
</calcChain>
</file>

<file path=xl/sharedStrings.xml><?xml version="1.0" encoding="utf-8"?>
<sst xmlns="http://schemas.openxmlformats.org/spreadsheetml/2006/main" count="706" uniqueCount="277">
  <si>
    <t>Int / Ext</t>
  </si>
  <si>
    <t>Neutral</t>
  </si>
  <si>
    <t>&gt; $500,000</t>
  </si>
  <si>
    <t>&lt; $100,000</t>
  </si>
  <si>
    <t>$ 0</t>
  </si>
  <si>
    <t>&gt; $100,000</t>
  </si>
  <si>
    <t>&lt; $10,000</t>
  </si>
  <si>
    <t>Parte Interesada</t>
  </si>
  <si>
    <t>Razón para su inclusión</t>
  </si>
  <si>
    <t>Externo</t>
  </si>
  <si>
    <t>Interno</t>
  </si>
  <si>
    <t>Tipo</t>
  </si>
  <si>
    <t>No</t>
  </si>
  <si>
    <t>Cuestiones de interes</t>
  </si>
  <si>
    <t>Clasificación</t>
  </si>
  <si>
    <t>Procesos afectados</t>
  </si>
  <si>
    <t>Prioridad</t>
  </si>
  <si>
    <t>Método de tratamiento</t>
  </si>
  <si>
    <t>Registro de referencias / Notas</t>
  </si>
  <si>
    <t>No
#</t>
  </si>
  <si>
    <t>Riesgo</t>
  </si>
  <si>
    <t>Probabilidad</t>
  </si>
  <si>
    <t>Ocurrencias previas</t>
  </si>
  <si>
    <t>Oportunidad</t>
  </si>
  <si>
    <t>Mezcla</t>
  </si>
  <si>
    <t>Procesos</t>
  </si>
  <si>
    <t>Todos los procesos</t>
  </si>
  <si>
    <t>Otros</t>
  </si>
  <si>
    <t>Dirección</t>
  </si>
  <si>
    <t>Compras</t>
  </si>
  <si>
    <t>Emergencia</t>
  </si>
  <si>
    <t>Alta</t>
  </si>
  <si>
    <t>Media</t>
  </si>
  <si>
    <t>Baja</t>
  </si>
  <si>
    <t>Auditorías internas</t>
  </si>
  <si>
    <t>Registro de riesgos / FMEA</t>
  </si>
  <si>
    <t>Registro de oportunidades</t>
  </si>
  <si>
    <t>Actividades de revisión por la dirección</t>
  </si>
  <si>
    <t>Tratamiento</t>
  </si>
  <si>
    <t>Auditorías a proveedores</t>
  </si>
  <si>
    <t>Otras auditorías</t>
  </si>
  <si>
    <t>Otras</t>
  </si>
  <si>
    <t>Mejora de la comercialización</t>
  </si>
  <si>
    <t>Análisis de causa raíz</t>
  </si>
  <si>
    <t>(CAR) Solicitud de acción correctiva</t>
  </si>
  <si>
    <t>No Acciones: Aceptar el riesgo por decisión directiva</t>
  </si>
  <si>
    <t>No hay / No Aplica</t>
  </si>
  <si>
    <t>Violación</t>
  </si>
  <si>
    <t>$0 ó N/A</t>
  </si>
  <si>
    <t>Costo de correción</t>
  </si>
  <si>
    <t>Buen impacto</t>
  </si>
  <si>
    <t>Gran impacto</t>
  </si>
  <si>
    <t>Score</t>
  </si>
  <si>
    <t>Oportunidad fallida</t>
  </si>
  <si>
    <t>Oportunidad abandonada</t>
  </si>
  <si>
    <t>Se trataron algunas expectativas</t>
  </si>
  <si>
    <t>Se trataron todas las expectativas</t>
  </si>
  <si>
    <t>Se excedieron las expectativas</t>
  </si>
  <si>
    <t>Éxito</t>
  </si>
  <si>
    <t>Costo Oportunidad</t>
  </si>
  <si>
    <t>LIMITE DE RIESGO:</t>
  </si>
  <si>
    <t>CONSIDERACIÓN LÍMITE DE RIESGO</t>
  </si>
  <si>
    <t>LÍMITE DE OPORTUNIDAD:</t>
  </si>
  <si>
    <t>Calificación de la Prob.</t>
  </si>
  <si>
    <t>Calificación de la Consecuencia</t>
  </si>
  <si>
    <t>Plan de Mitigación</t>
  </si>
  <si>
    <t>(Requerido para los factores de riesgo &gt;=</t>
  </si>
  <si>
    <t xml:space="preserve">, 
sugerido para factores de riesgo entre </t>
  </si>
  <si>
    <t>Plan de persecución de oportunidades 
(sugerida para factor de oportunidades &gt;=</t>
  </si>
  <si>
    <t>) 
Puede referenciar a documentos de planificación externa</t>
  </si>
  <si>
    <t>Tendencias Oportunidades</t>
  </si>
  <si>
    <t>Tendencias Riesgos</t>
  </si>
  <si>
    <t>Número de iniciativas de mejora abiertas</t>
  </si>
  <si>
    <t>Número de iniciativas de mejora cerradas</t>
  </si>
  <si>
    <t>Total de iniciativas de mejora hasta la fecha</t>
  </si>
  <si>
    <t>Riesgos totales procesados</t>
  </si>
  <si>
    <t>Riesgos totales que requieren acción</t>
  </si>
  <si>
    <t>Riesgos totales que sugieren acción</t>
  </si>
  <si>
    <t>Total de los riesgos aceptados sin acción</t>
  </si>
  <si>
    <t>Proceso</t>
  </si>
  <si>
    <t>Oportunidades</t>
  </si>
  <si>
    <t>Probabilidad (de lograr la oportunidad)</t>
  </si>
  <si>
    <t>Calificación Prob.</t>
  </si>
  <si>
    <t>Potencial para mejorar los procesos internos del SGC</t>
  </si>
  <si>
    <t>Mejora de la reputación de la organización</t>
  </si>
  <si>
    <t>Beneficios (si la oportunidad es tomada)</t>
  </si>
  <si>
    <t>Calificación de los Beneficios</t>
  </si>
  <si>
    <r>
      <t xml:space="preserve">Factor de oportunidad
</t>
    </r>
    <r>
      <rPr>
        <b/>
        <sz val="6"/>
        <rFont val="Calibri"/>
        <family val="2"/>
        <scheme val="minor"/>
      </rPr>
      <t>(Prob x Ben)</t>
    </r>
  </si>
  <si>
    <t>Estado</t>
  </si>
  <si>
    <t>ABIERTA</t>
  </si>
  <si>
    <t>Muy severa/ Imagen del pais</t>
  </si>
  <si>
    <t>Severa/Usuarios región</t>
  </si>
  <si>
    <t>Moderada/Usuarios ciudad</t>
  </si>
  <si>
    <t>Minima/Todos los funcionarios</t>
  </si>
  <si>
    <t>Reputación/Imagen R</t>
  </si>
  <si>
    <t>Reputación/Imagen O</t>
  </si>
  <si>
    <t>Investigación fiscal</t>
  </si>
  <si>
    <t>Investigación disciplinaria</t>
  </si>
  <si>
    <t>Posibles demandas</t>
  </si>
  <si>
    <t>Investigación sanción</t>
  </si>
  <si>
    <t>Procesos de prestación de servicios</t>
  </si>
  <si>
    <t>Proceso direccionamiento estratégico</t>
  </si>
  <si>
    <t>Proceso de Gestión Financiera</t>
  </si>
  <si>
    <t>Proceso Gestion de la Contratación</t>
  </si>
  <si>
    <t>Proceso Gestion Humana</t>
  </si>
  <si>
    <t>Proceso Gestión de la Infraestructura</t>
  </si>
  <si>
    <t>Proceso Gestión documental</t>
  </si>
  <si>
    <t>Proceso TICs</t>
  </si>
  <si>
    <t xml:space="preserve">Buenas relaciones con el Concejo Distrital como ente coadministrador </t>
  </si>
  <si>
    <t>Imagen positiva del Alcalde (2016 - 2017 )</t>
  </si>
  <si>
    <t>La necesidad de reemplazar el proceso de sistemas de informacion por TIC a nivel estrategico, garantiza mayor recurso para su desarrollo</t>
  </si>
  <si>
    <t>Proceso Direccionamiento Estratégico</t>
  </si>
  <si>
    <t>Fuga de la información</t>
  </si>
  <si>
    <t>El incumplimiento total o parcial del contrato (imprevisible)</t>
  </si>
  <si>
    <t xml:space="preserve"> </t>
  </si>
  <si>
    <t xml:space="preserve">  </t>
  </si>
  <si>
    <t>¿Tuvieron éxito las acciones tomadas?</t>
  </si>
  <si>
    <t>Celebracion indebida de Contrato</t>
  </si>
  <si>
    <t xml:space="preserve"> Ataque con sofware mal intencionado</t>
  </si>
  <si>
    <t>Pérdida de información</t>
  </si>
  <si>
    <t>1. Generar propuestas para presentación de proyectos que impulsen la competitividad y el desarrollo de la ciudad</t>
  </si>
  <si>
    <t xml:space="preserve">Superacion de las expectativas de recaudos de ingresos propios para apalancar proyectos de inversión en el 2016 </t>
  </si>
  <si>
    <t>CERRADA</t>
  </si>
  <si>
    <t>La confianza de los ciudadanos en el gobierno actual - (Recaudo histórico del impuesto predial e Impuesto de Industria y Comercio a Junio 30 de 2017. Incremento el 21 % y 12 %  reespectivamente con respecto al mismo tiempo en 2016 ,  $226.500 millones + $184.465 millones =. $410.965 millones)</t>
  </si>
  <si>
    <t>1- Cumplimiento de lista de verificación de requisitos para las diferentes modalodades de contrtación.</t>
  </si>
  <si>
    <t xml:space="preserve">Incumplimiento de los requisitos legales, reglamentarios , de los procesos, productos y servicios </t>
  </si>
  <si>
    <t>Vulnerabilidad de los sistemas de información - (Vulnerabilidad en la web)</t>
  </si>
  <si>
    <t xml:space="preserve">No
</t>
  </si>
  <si>
    <t>Potencial de identificar clientes nuevos  (  Aumento de la  base de  datos de contribuyentes del Distrito)</t>
  </si>
  <si>
    <t xml:space="preserve"> Bajo desempeño del personal </t>
  </si>
  <si>
    <t>Proceso Gestion de la Seguridad</t>
  </si>
  <si>
    <t>Incumplimiento en la ejecución de los planes de bienestar, capacitación, SG-SST</t>
  </si>
  <si>
    <t>1. Plan de mantenimiento preventivo y correctivo para la infraestructura</t>
  </si>
  <si>
    <r>
      <rPr>
        <b/>
        <sz val="12"/>
        <color rgb="FF222222"/>
        <rFont val="Arial"/>
        <family val="2"/>
      </rPr>
      <t>OBSERVACIÓN:</t>
    </r>
    <r>
      <rPr>
        <sz val="12"/>
        <color rgb="FF222222"/>
        <rFont val="Arial"/>
        <family val="2"/>
      </rPr>
      <t xml:space="preserve"> Teniendo en cuenta que la explotación de un riesgo causaría daños o pérdidas financieras o administrativas a una empresa u organización, se tiene la necesidad de poder estimar la magnitud del impacto del riesgo a que se encuentra expuesta mediante la aplicación de controles. Dichos controles, para que sean efectivos, deben ser implementados en conjunto formando una arquitectura de seguridad con la finalidad de preservar las propiedades de confidencialidad, integridad y disponibilidad de los recursos objetos de riesgo</t>
    </r>
  </si>
  <si>
    <t xml:space="preserve">No contar con las instalaciones, equipos , servicios asociados y de apoyo  necesarios para lograr la conformidad con los requisitos de los productos y servicios. </t>
  </si>
  <si>
    <t>1. Mas inversión Social                                                                                                                            2. Cumplimiento de Plan de Desarrollo 2016 - 2019 "Barranquílla, Capital de vida"                  3. Cuentas claras a la ciudadanía.                                                                                                          4. Aplicación eficiente de los recursos económicos                                                                           5. Más Incentivos Tributarios</t>
  </si>
  <si>
    <t>1. Gestionar la asignación de recursos para adquisición del Sotware para automatizar el SGC                                                                                                                                                          2.  Definir y concertar especificaciones del software                                                                        3.  Ingresar información en la herramienta adquirida.</t>
  </si>
  <si>
    <t>1. Inversion en lo social.                                                                                                                          2. Ejecucion de obras                                                                                                                              3. Incentivos tributarios .                                                                                                                       4. Cuentas claras a la ciudadania</t>
  </si>
  <si>
    <t>1. Articulacion de los procesos de sistemas y comunicación                                                           2. Definir responsabilidades</t>
  </si>
  <si>
    <t xml:space="preserve"> Incumpliimiento del Plan Integral de Seguridad y Convivencia Ciudadana (percepción dela seguridad)</t>
  </si>
  <si>
    <t>Novedades en Tecnología de sectores /(Adquisición de un sotware para automatizar el SGC)</t>
  </si>
  <si>
    <t>Proceso  TICs</t>
  </si>
  <si>
    <r>
      <t>OBSERVACION: 1. Se realizó analisis y evaluación hsta el 30 de Junio de 2017.                                                                                  2. Oportunidades Inentificadas = 7 . Oportunidades Abiertas =</t>
    </r>
    <r>
      <rPr>
        <b/>
        <sz val="10"/>
        <color theme="1"/>
        <rFont val="Calibri (Cuerpo)"/>
      </rPr>
      <t xml:space="preserve"> 3 (se siguen persiguiendo)                                                                 3. Oportunidades Cerradas = 4</t>
    </r>
  </si>
  <si>
    <t>Factor de riesgo
(Prob x Cons)</t>
  </si>
  <si>
    <t>Falta de seguimiento y evaluación a la satisfacción del cliente</t>
  </si>
  <si>
    <t>1. Incrementar el numero de personal que atiende al ciudadano .                             2. Aumentar la competencia del personal en servicio al cliente                                 3. Elaborar informes de PQRSD para identificar oportunidades de mejora en la prestación de los serv icios., mediante el seguimiento a las PQRSD para que s e le dé una oportuna respuesta desde la herramienta de SIGOB</t>
  </si>
  <si>
    <t xml:space="preserve">1. Establecer e implementar el Plan de SG-SST.                                                     2. Seguimiento, medición, analisis y evaluación del Plan de Bienestar . </t>
  </si>
  <si>
    <t>1. Formulación e Implementación de Políticas , programas y Proyectos en Seguridad y convivencia ciudadana.                                                                        2. Seguimiento, medición, analisis y evaluación del Plan Integral de Seguridad y Convivencia ciudadana.</t>
  </si>
  <si>
    <t xml:space="preserve">1. Implementar herramientas y procedimientos de control que puedan evaluar el desempeño del entorno informático.                                                                       2. Evaluar la efectividad de las herramientas implementadas                                                                                                                                            </t>
  </si>
  <si>
    <t>1. Aclarar los requisitos, requerimientos , especificaciones y productos del contrato.  2. Establecer sistemas de aseguramiento de calidad en los contratos.                    3. Incluir garantias en los contratos.</t>
  </si>
  <si>
    <t>1. Implementación del sistema de backup definido en la Política de seguridad de la informacion.                                                                                                         2. Automatización de procesos manuales para reducir el riesgo de perdida de la información.                                                                                                         3. Mantenimiento preventivo de los equipos de computo.                                          4.Campañas de manejo de información física y digital y politicas de seguridad de la información.</t>
  </si>
  <si>
    <t>1. Seguimiento, medición, analisis y evaluación del cumplimiento de requisitos legales y reglamentarios (herramienta de apoyo "Matriz de evaluación de Requisitos Legales).                                                                                                            2. Seguimiento, medición, analisis y evaluación periodica de PQRSDF de los clientes/ ciudadanos y partes interesadas.                                                             3. Tomar acciones para disminuir el volumen de quejay reclamos</t>
  </si>
  <si>
    <t>1. Realizar la evaluacióndel desempeño a todo el personal                                       2. implementar plan de mejora para el desempeño del personal.</t>
  </si>
  <si>
    <t xml:space="preserve">1. Monitoreo al flujo de información y alertas de fallas de seguridad.                          2. Antivirus actualizadoque detecta y rechaza los virus que puedan afectar la red y los equipos.                                                                                                         3. Mantener equipos de seguridad informatica actualizados.                                    4. Refuerzo a las capacitaciones sobre politicas de seguridad de la información sobre el tema de antivirus </t>
  </si>
  <si>
    <t>Deficiencias en la evaluación del Sistema de Control Interno</t>
  </si>
  <si>
    <t>Proceso de Evaluación y Control</t>
  </si>
  <si>
    <t>1. Control del Indice de información  clasificada y reservada.                                    2. Campañas de manejo de información física y digital y politicas de seguridad de la información.                                                                                                         3. Operación del sistema de inventario documental para el control de la decripción de la información contenida en carpetas fìsicas y electrónicas.                                 4.Control de credenciales de autenticación</t>
  </si>
  <si>
    <t xml:space="preserve">1. Capacitar a los auditores internos en las nuevas normas de calidad, MECI y normas de auditorias                                                                                            2.   Evaluar las competencias de los auditores internos                                          3.   Programar y ejecutar auditorias y seguimientos a los procesos                          </t>
  </si>
  <si>
    <t xml:space="preserve">1. Capacidad de administrar la información cartastral del Distrito.Realización de alianza estratégica (convenio) con el Instituto Geográfico Agustín Codazzi  2. Creación el equipo de trabajo de Gestión Catastral </t>
  </si>
  <si>
    <t>1.  Atención al ciudadano con calidad y oportunidad                                                                       2. Servidores publicos con practicas éticas                                                                                         3. Ejecucion de los programas y proyectos contemplados en el Plan de desarrollo.  .                                                                                         4. Aplicación y manejo eficiente de los recursos ecoómicos</t>
  </si>
  <si>
    <t>REGISTRO DE RIESGOS                                                                                                                                                                                 Codigo: ECEC- F06</t>
  </si>
  <si>
    <t>Calificacion del Riesgo Bruto</t>
  </si>
  <si>
    <t>Calificacion Controles Existentes</t>
  </si>
  <si>
    <t>Total Controles Existentes</t>
  </si>
  <si>
    <t>% Cubrimiento</t>
  </si>
  <si>
    <t>%Valoracion Riesgo</t>
  </si>
  <si>
    <t>Riesgo Residual</t>
  </si>
  <si>
    <t xml:space="preserve">Factor de riesgo despúes de Mitigar </t>
  </si>
  <si>
    <t>Potencial ganancia de recursos</t>
  </si>
  <si>
    <t>1. Rara vez / no aplicable</t>
  </si>
  <si>
    <t>2. Improbable /Poco probable que ocurra</t>
  </si>
  <si>
    <t>3. Posible que ocurra</t>
  </si>
  <si>
    <t>4. Probable que ocurra</t>
  </si>
  <si>
    <t>5. Es casi seguro que ocurra</t>
  </si>
  <si>
    <t>1. No se ha presentado en los últimos 5 años</t>
  </si>
  <si>
    <t>2. Se ha presentado al menos de 1 vez en los últimos 5 años.</t>
  </si>
  <si>
    <t>3. Se ha presentado al menos 1 vez en los últimos 2 años.</t>
  </si>
  <si>
    <t>4. Se ha presentado al menos de 1 vez en el ultimos año.</t>
  </si>
  <si>
    <t>5. Se ha presentado mas de 1 vez en el  año.</t>
  </si>
  <si>
    <t>1. Insignificante / No Aplica</t>
  </si>
  <si>
    <t>2. Menor</t>
  </si>
  <si>
    <t>3. Moderado</t>
  </si>
  <si>
    <t>4. Mayor</t>
  </si>
  <si>
    <t>5. Catastrófico/Muy alto</t>
  </si>
  <si>
    <t>Frecuencia</t>
  </si>
  <si>
    <t>Criterios para calificar la Probabilidad</t>
  </si>
  <si>
    <t xml:space="preserve">Descriptor </t>
  </si>
  <si>
    <t>Criterios Para calificar el Impacto</t>
  </si>
  <si>
    <t>Nivel</t>
  </si>
  <si>
    <t>Nivel de Impacto</t>
  </si>
  <si>
    <t>1. No impacta / NA</t>
  </si>
  <si>
    <t>2. Impacto minimo</t>
  </si>
  <si>
    <t>3. Impacto moderado</t>
  </si>
  <si>
    <t>4. Buen impacto</t>
  </si>
  <si>
    <t>4. Gran impacto</t>
  </si>
  <si>
    <t xml:space="preserve">Procesos </t>
  </si>
  <si>
    <t>Alteración intencional o fortuita de la información financiera</t>
  </si>
  <si>
    <t>1. Perfiles definidos para el registro de ajustes y su aplicación en el Sistema de Información Tributaria (SIT).   2, Verificacion de la informacion suministrada por los contribuyentes en sus solicitudes.  3, Revision de los estados financieros</t>
  </si>
  <si>
    <t xml:space="preserve">Manejo inadecuado de la información física o digital en la entidad  </t>
  </si>
  <si>
    <t>Alteración intencional o fortuita de la cartera de los contribuyentes</t>
  </si>
  <si>
    <t>Disposiciones establecidas en los pliegos de condiciones que permiten a los participantes direccionar los procesos hacia un grupo en particular</t>
  </si>
  <si>
    <t xml:space="preserve">  Tramites y/o Servicios    Concusión,  Cohecho, Tráfico de Influencias</t>
  </si>
  <si>
    <t>Dilatación de los procesos de investigación y sanción</t>
  </si>
  <si>
    <t>Veracidad en la información financiera institucional presentada</t>
  </si>
  <si>
    <t>1. Realizar campañas de sensibilización y concientización de la importancia del manejo de la información física y digital y sobre las políticas de seguridad de la información. 2.Lanzamiento y operación del sistema de inventario documental, a traves del cual se permite controlar la administración de la descripción de la información contenida en las carpetas físicas y electrónicas. 3.Implementación del esquema de back up definida en la política de seguridad de información</t>
  </si>
  <si>
    <t>1.Perfiles definidos para el registro de ajustes y su aplicación en el Sistema de Información Tributaria (SIT). 2. Verificacion de la informacion suministrada por los contribuyentes en sus solicitudes</t>
  </si>
  <si>
    <t xml:space="preserve">1. Capacitar a las dependencias que elaboran los Estudios previos para que se incluyan aspectos técnicos, jurídicos y financieros, acorde con las características del bien y/o servicio que se pretende adquirir.2. Fortalecer la elaboración de estudios de mercado   a través de la pluralidad de Proveedores que participen en el mismo, de acuerdo con las características del bien y/o servicio que se pretende adquirir. 3. Fortalecer el registro de proveedores a través de la divulgación y convocatorias que realice el Distrito a través de la Secretaria General, con el fin de lograr la pluralidad en el registro. </t>
  </si>
  <si>
    <t>1.Implementación de planes de mejoramiento para el fortalecimiento de la gestión ética en cada proceso. 2. Capacitación a los funcionarios que ingresan por primera vez  a la entidad sobre sus derechos, deberes, compatibilidades e incomptabilidades. 3. Realizar mensualmente análisis de vencimiento de términos a PQRS e implementar acciones tendientes a eliminar las causas de los incumplimientos</t>
  </si>
  <si>
    <t>Controlar el vencimiento de términos de los procesos a partir de la revisión de cada expediente en los procesos que imponen sanciones pecuniarias y disciplinarias</t>
  </si>
  <si>
    <t>1.Mantener el desarrollo continuo de las herramientas que lleve al control de las cifras para entregar informacion mas confiable. 2. Verificacion del cumplimiento de los procedimientos establecidos, sobretodo los puntos de control para mitigación del riesgo.</t>
  </si>
  <si>
    <t>Seguimiento I</t>
  </si>
  <si>
    <t>Seguimiento II</t>
  </si>
  <si>
    <t>Seguimiento III</t>
  </si>
  <si>
    <t>Seguimiento IV</t>
  </si>
  <si>
    <t>Actividades Realizadas</t>
  </si>
  <si>
    <t>% de avance en la implementacion de la accion del Control</t>
  </si>
  <si>
    <t>Criterios Para Calificar la Solidez del Control</t>
  </si>
  <si>
    <t>N</t>
  </si>
  <si>
    <t>R</t>
  </si>
  <si>
    <t>a. El Control No Aplica</t>
  </si>
  <si>
    <t>b. El Control es Redundante</t>
  </si>
  <si>
    <t>c. El Control es efectivo, es clave y no se cumple</t>
  </si>
  <si>
    <t>d. El Control es efectivo,  no es clave y no se cumple</t>
  </si>
  <si>
    <t>e. El Control es efectivo,  no es clave y se cumple</t>
  </si>
  <si>
    <t>f. El Control es efectivo, es clave y se cumple</t>
  </si>
  <si>
    <t>g. El Control es aceptable, es clave y no se cumple</t>
  </si>
  <si>
    <t>h. El Control es aceptable,  no es clave y no se cumple</t>
  </si>
  <si>
    <t>i. El Control es aceptable, no es clave y se cumple</t>
  </si>
  <si>
    <t>j. El Control es aceptable, es clave y se cumple</t>
  </si>
  <si>
    <t>k. El Control es inaceptable, es clave y no se cumple</t>
  </si>
  <si>
    <t>l. El Control es inaceptable,  no es clave y no se cumple</t>
  </si>
  <si>
    <t>m. El Control es inaceptable, no es clave y se cumple</t>
  </si>
  <si>
    <t>n. El Control es inaceptable, es clave y se cumple</t>
  </si>
  <si>
    <t>Control 1</t>
  </si>
  <si>
    <t>Criterio</t>
  </si>
  <si>
    <t>Calificación</t>
  </si>
  <si>
    <t>Control 2</t>
  </si>
  <si>
    <t>Control 3</t>
  </si>
  <si>
    <t>Control 4</t>
  </si>
  <si>
    <t>Control 5</t>
  </si>
  <si>
    <t>Control 6</t>
  </si>
  <si>
    <t>Control 7</t>
  </si>
  <si>
    <t>Control 8</t>
  </si>
  <si>
    <t>Control 9</t>
  </si>
  <si>
    <t>Control 10</t>
  </si>
  <si>
    <t>Control 11</t>
  </si>
  <si>
    <t>Control 12</t>
  </si>
  <si>
    <t>Todos Los Procesos</t>
  </si>
  <si>
    <t>Procesos de Prestación de Servicios</t>
  </si>
  <si>
    <t>Direccionamiento Estratégico</t>
  </si>
  <si>
    <t>Tecnología de la Información y Comunicación</t>
  </si>
  <si>
    <t>Gestión Financiera</t>
  </si>
  <si>
    <t>Atención al Cliente y/o Ciudadanos</t>
  </si>
  <si>
    <t>Servicios Públicos de Salud</t>
  </si>
  <si>
    <t>Servicios Públicos Educativos</t>
  </si>
  <si>
    <t>Servicios Culturales y Turísticos</t>
  </si>
  <si>
    <t>Programas Especiales</t>
  </si>
  <si>
    <t>Recreación y Deporte</t>
  </si>
  <si>
    <t>Ordenamiento y Desarrollo Físico</t>
  </si>
  <si>
    <t>Diseño y Control de Obras de Infraestructura</t>
  </si>
  <si>
    <t>Gestión del Riesgo</t>
  </si>
  <si>
    <t>Gestión de Transito y Seguridad Vial</t>
  </si>
  <si>
    <t>Fortalecimiento a La Justicia</t>
  </si>
  <si>
    <t>Gestión de la Seguridad</t>
  </si>
  <si>
    <t>Participación Ciudadana</t>
  </si>
  <si>
    <t>Competitividad</t>
  </si>
  <si>
    <t>Gestión Documental</t>
  </si>
  <si>
    <t>Gestión Jurídica</t>
  </si>
  <si>
    <t>Gestión de Talento Humano</t>
  </si>
  <si>
    <t>Gestión de la Infraestructura</t>
  </si>
  <si>
    <t>Gestión de la Contratación</t>
  </si>
  <si>
    <t>Evaluación y Control de la Gestión</t>
  </si>
  <si>
    <t>REGISTRO DE RIESGOS                                                                                                                                                                                 Codigo: EC-EC-F- 018</t>
  </si>
  <si>
    <t>Para el Primer Seguimiento del trimestre enero-marzo de 2020, Se han realizado actividades para los controles 1 y 3 - No Aplica el control 2. (Se han dado las instrucciones pertinentes a todos los funcionarios de la secretaría en pro de brindar una excelente atención al cliente. - Se realiza revisión semanal a través del funcionario enlace del SIGOB de  los tiempos de respuesta de las PQRSD), Se incrementó de 1 a 3 funcionarios para la atención al ciudadano en la Secretaría.</t>
  </si>
  <si>
    <t>Para el Primer Seguimiento del trimestre enero-marzo de 2020, Se han realizado actividades para los controles 1 y 2, en proceso las actividades para control 3. (A través de los funcionarios encargados del cuidado y archivo de la información física y digital de la secretaría, se invita a  los funcionarios y contratista de la ofcina a tener un manejo adecuado y seguro de dicha información. - Se cuenta con una base de datos con información de la documentación que se encuentra en el archivo de la secreataría y de lo que se ha enviado al archivo central de la Alcaldía) . Se ha solicitado a la oficina de sistemas para realizar back up al equipo que contiene la información en referencia.</t>
  </si>
  <si>
    <t>Se han realizado actividades para los controles 1 y 3 - No Aplica el control 2. (Se realizan actividades a través del Plan de Gestión Ético - Se realiza Informe y analisis mensual sobre los tiemps de respuesta de PQRSD)</t>
  </si>
  <si>
    <t xml:space="preserve">Para el Primer Seguimiento del trimestre enero-marzo de 2020, Se han realizado actividades para los controles 1, 2 y 3. Matriz de requisitos legales actualizada a diciembre 31 de 2019, en proceso su actualización primer trimestre 2020. Revisión semanal y mensual del estado de las PQRSD en SIGOB de Funcionarios de planta y contratistas de la secretaría. Se están realizando acciones para la disminucion de PQRS.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</si>
</sst>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9">
    <font>
      <sz val="11"/>
      <color theme="1"/>
      <name val="Calibri"/>
      <family val="2"/>
      <scheme val="minor"/>
    </font>
    <font>
      <b/>
      <sz val="11"/>
      <color theme="1"/>
      <name val="Calibri"/>
      <family val="2"/>
      <scheme val="minor"/>
    </font>
    <font>
      <sz val="22"/>
      <color theme="1"/>
      <name val="Calibri"/>
      <family val="2"/>
      <scheme val="minor"/>
    </font>
    <font>
      <sz val="8"/>
      <color theme="1"/>
      <name val="Arial"/>
      <family val="2"/>
    </font>
    <font>
      <b/>
      <sz val="11"/>
      <color indexed="8"/>
      <name val="Arial"/>
      <family val="2"/>
    </font>
    <font>
      <b/>
      <sz val="11"/>
      <color theme="1"/>
      <name val="Arial"/>
      <family val="2"/>
    </font>
    <font>
      <sz val="11"/>
      <color theme="1"/>
      <name val="Arial"/>
      <family val="2"/>
    </font>
    <font>
      <b/>
      <sz val="14"/>
      <color theme="1"/>
      <name val="Calibri"/>
      <family val="2"/>
      <scheme val="minor"/>
    </font>
    <font>
      <sz val="11"/>
      <color theme="0" tint="-0.14999847407452621"/>
      <name val="Calibri"/>
      <family val="2"/>
      <scheme val="minor"/>
    </font>
    <font>
      <sz val="9"/>
      <color theme="1"/>
      <name val="Calibri"/>
      <family val="2"/>
      <scheme val="minor"/>
    </font>
    <font>
      <sz val="11"/>
      <color rgb="FFA10B0A"/>
      <name val="Calibri"/>
      <family val="2"/>
      <scheme val="minor"/>
    </font>
    <font>
      <sz val="8"/>
      <color theme="0" tint="-0.249977111117893"/>
      <name val="Calibri"/>
      <family val="2"/>
      <scheme val="minor"/>
    </font>
    <font>
      <b/>
      <sz val="11"/>
      <name val="Arial"/>
      <family val="2"/>
    </font>
    <font>
      <b/>
      <sz val="18"/>
      <name val="Arial"/>
      <family val="2"/>
    </font>
    <font>
      <b/>
      <sz val="16"/>
      <name val="Arial"/>
      <family val="2"/>
    </font>
    <font>
      <b/>
      <sz val="9"/>
      <color theme="1"/>
      <name val="Calibri"/>
      <family val="2"/>
      <scheme val="minor"/>
    </font>
    <font>
      <sz val="10"/>
      <color theme="1"/>
      <name val="Calibri"/>
      <family val="2"/>
      <scheme val="minor"/>
    </font>
    <font>
      <b/>
      <sz val="12"/>
      <color theme="1"/>
      <name val="Calibri"/>
      <family val="2"/>
      <scheme val="minor"/>
    </font>
    <font>
      <b/>
      <sz val="11"/>
      <name val="Calibri"/>
      <family val="2"/>
      <scheme val="minor"/>
    </font>
    <font>
      <b/>
      <sz val="12"/>
      <name val="Calibri"/>
      <family val="2"/>
      <scheme val="minor"/>
    </font>
    <font>
      <b/>
      <sz val="14"/>
      <name val="Calibri"/>
      <family val="2"/>
      <scheme val="minor"/>
    </font>
    <font>
      <b/>
      <sz val="10"/>
      <name val="Calibri"/>
      <family val="2"/>
      <scheme val="minor"/>
    </font>
    <font>
      <b/>
      <sz val="9"/>
      <name val="Calibri"/>
      <family val="2"/>
      <scheme val="minor"/>
    </font>
    <font>
      <b/>
      <sz val="8"/>
      <name val="Calibri"/>
      <family val="2"/>
      <scheme val="minor"/>
    </font>
    <font>
      <b/>
      <sz val="6"/>
      <name val="Calibri"/>
      <family val="2"/>
      <scheme val="minor"/>
    </font>
    <font>
      <u/>
      <sz val="11"/>
      <color theme="10"/>
      <name val="Calibri"/>
      <family val="2"/>
      <scheme val="minor"/>
    </font>
    <font>
      <u/>
      <sz val="11"/>
      <color theme="11"/>
      <name val="Calibri"/>
      <family val="2"/>
      <scheme val="minor"/>
    </font>
    <font>
      <b/>
      <sz val="10"/>
      <color theme="1"/>
      <name val="Arial"/>
      <family val="2"/>
    </font>
    <font>
      <sz val="10"/>
      <color theme="1"/>
      <name val="Arial"/>
      <family val="2"/>
    </font>
    <font>
      <b/>
      <sz val="10"/>
      <color theme="1"/>
      <name val="Calibri (Cuerpo)"/>
    </font>
    <font>
      <b/>
      <sz val="10"/>
      <color theme="1"/>
      <name val="Calibri"/>
      <family val="2"/>
      <scheme val="minor"/>
    </font>
    <font>
      <sz val="12"/>
      <color rgb="FF222222"/>
      <name val="Arial"/>
      <family val="2"/>
    </font>
    <font>
      <b/>
      <sz val="12"/>
      <color rgb="FF222222"/>
      <name val="Arial"/>
      <family val="2"/>
    </font>
    <font>
      <sz val="10"/>
      <color rgb="FF000000"/>
      <name val="Arial"/>
      <family val="2"/>
    </font>
    <font>
      <b/>
      <sz val="10"/>
      <name val="Arial"/>
      <family val="2"/>
    </font>
    <font>
      <sz val="10"/>
      <color theme="0" tint="-0.14999847407452621"/>
      <name val="Arial"/>
      <family val="2"/>
    </font>
    <font>
      <sz val="10"/>
      <color theme="1"/>
      <name val="Arial"/>
      <family val="2"/>
    </font>
    <font>
      <sz val="10"/>
      <color rgb="FF000000"/>
      <name val="Arial"/>
      <family val="2"/>
    </font>
    <font>
      <sz val="10"/>
      <name val="Arial"/>
      <family val="2"/>
    </font>
  </fonts>
  <fills count="24">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249977111117893"/>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rgb="FFCCFFCC"/>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0000"/>
        <bgColor indexed="64"/>
      </patternFill>
    </fill>
    <fill>
      <patternFill patternType="solid">
        <fgColor rgb="FFEAEAEA"/>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8" tint="0.59999389629810485"/>
        <bgColor indexed="64"/>
      </patternFill>
    </fill>
  </fills>
  <borders count="40">
    <border>
      <left/>
      <right/>
      <top/>
      <bottom/>
      <diagonal/>
    </border>
    <border>
      <left style="thin">
        <color theme="0"/>
      </left>
      <right style="thin">
        <color theme="0"/>
      </right>
      <top style="thin">
        <color theme="0"/>
      </top>
      <bottom style="thin">
        <color theme="0"/>
      </bottom>
      <diagonal/>
    </border>
    <border>
      <left style="thin">
        <color theme="1" tint="0.499984740745262"/>
      </left>
      <right/>
      <top/>
      <bottom style="thin">
        <color theme="1"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diagonal/>
    </border>
    <border>
      <left style="thin">
        <color theme="0" tint="-0.24994659260841701"/>
      </left>
      <right style="thin">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tint="-4.9989318521683403E-2"/>
      </bottom>
      <diagonal/>
    </border>
    <border>
      <left/>
      <right/>
      <top/>
      <bottom style="thin">
        <color theme="0"/>
      </bottom>
      <diagonal/>
    </border>
    <border>
      <left style="thin">
        <color auto="1"/>
      </left>
      <right style="thin">
        <color auto="1"/>
      </right>
      <top style="thin">
        <color auto="1"/>
      </top>
      <bottom style="thin">
        <color auto="1"/>
      </bottom>
      <diagonal/>
    </border>
    <border>
      <left/>
      <right style="thin">
        <color theme="0" tint="-0.24994659260841701"/>
      </right>
      <top style="thin">
        <color theme="0" tint="-0.24994659260841701"/>
      </top>
      <bottom style="thin">
        <color theme="0" tint="-0.24994659260841701"/>
      </bottom>
      <diagonal/>
    </border>
    <border>
      <left style="thin">
        <color rgb="FFBFBFBF"/>
      </left>
      <right style="thin">
        <color rgb="FFBFBFBF"/>
      </right>
      <top/>
      <bottom style="thin">
        <color rgb="FFBFBFBF"/>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theme="0" tint="-4.9989318521683403E-2"/>
      </bottom>
      <diagonal/>
    </border>
    <border>
      <left style="medium">
        <color auto="1"/>
      </left>
      <right style="medium">
        <color auto="1"/>
      </right>
      <top style="thin">
        <color theme="0" tint="-4.9989318521683403E-2"/>
      </top>
      <bottom style="medium">
        <color auto="1"/>
      </bottom>
      <diagonal/>
    </border>
    <border>
      <left style="medium">
        <color auto="1"/>
      </left>
      <right/>
      <top style="medium">
        <color auto="1"/>
      </top>
      <bottom style="medium">
        <color auto="1"/>
      </bottom>
      <diagonal/>
    </border>
    <border>
      <left style="medium">
        <color auto="1"/>
      </left>
      <right style="thin">
        <color theme="0" tint="-4.9989318521683403E-2"/>
      </right>
      <top style="medium">
        <color auto="1"/>
      </top>
      <bottom style="medium">
        <color auto="1"/>
      </bottom>
      <diagonal/>
    </border>
    <border>
      <left style="thin">
        <color theme="0" tint="-4.9989318521683403E-2"/>
      </left>
      <right style="medium">
        <color auto="1"/>
      </right>
      <top style="medium">
        <color auto="1"/>
      </top>
      <bottom style="medium">
        <color auto="1"/>
      </bottom>
      <diagonal/>
    </border>
    <border>
      <left style="thin">
        <color theme="0" tint="-4.9989318521683403E-2"/>
      </left>
      <right style="thin">
        <color theme="0" tint="-4.9989318521683403E-2"/>
      </right>
      <top style="medium">
        <color auto="1"/>
      </top>
      <bottom style="medium">
        <color auto="1"/>
      </bottom>
      <diagonal/>
    </border>
    <border>
      <left style="medium">
        <color auto="1"/>
      </left>
      <right/>
      <top style="medium">
        <color auto="1"/>
      </top>
      <bottom/>
      <diagonal/>
    </border>
    <border>
      <left/>
      <right/>
      <top/>
      <bottom style="thin">
        <color theme="0" tint="-0.24994659260841701"/>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top style="thin">
        <color auto="1"/>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s>
  <cellStyleXfs count="11">
    <xf numFmtId="0" fontId="0" fillId="0" borderId="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cellStyleXfs>
  <cellXfs count="213">
    <xf numFmtId="0" fontId="0" fillId="0" borderId="0" xfId="0"/>
    <xf numFmtId="0" fontId="0" fillId="0" borderId="0" xfId="0" applyProtection="1"/>
    <xf numFmtId="0" fontId="1" fillId="0" borderId="0" xfId="0" applyFont="1" applyAlignment="1" applyProtection="1">
      <alignment horizontal="center" vertical="center" wrapText="1"/>
    </xf>
    <xf numFmtId="0" fontId="6" fillId="0" borderId="0" xfId="0" applyFont="1" applyProtection="1"/>
    <xf numFmtId="0" fontId="6" fillId="0" borderId="0" xfId="0" applyFont="1" applyAlignment="1" applyProtection="1">
      <alignment horizontal="center" wrapText="1"/>
    </xf>
    <xf numFmtId="0" fontId="3" fillId="0" borderId="0" xfId="0" applyFont="1" applyAlignment="1" applyProtection="1">
      <alignment horizontal="center" vertical="center"/>
    </xf>
    <xf numFmtId="0" fontId="6" fillId="0" borderId="0" xfId="0" applyFont="1" applyAlignment="1" applyProtection="1">
      <alignment horizontal="center" vertical="center"/>
    </xf>
    <xf numFmtId="0" fontId="7" fillId="4" borderId="0" xfId="0" applyFont="1" applyFill="1" applyAlignment="1" applyProtection="1">
      <alignment horizontal="center" vertical="center"/>
    </xf>
    <xf numFmtId="164" fontId="7" fillId="5" borderId="0" xfId="0" applyNumberFormat="1" applyFont="1" applyFill="1" applyAlignment="1" applyProtection="1">
      <alignment horizontal="center" vertical="center"/>
      <protection locked="0"/>
    </xf>
    <xf numFmtId="0" fontId="3" fillId="3" borderId="0" xfId="0" applyFont="1" applyFill="1" applyAlignment="1" applyProtection="1">
      <alignment horizontal="center" vertical="center"/>
    </xf>
    <xf numFmtId="0" fontId="4" fillId="3" borderId="0" xfId="0" applyFont="1" applyFill="1" applyAlignment="1" applyProtection="1">
      <alignment vertical="center" wrapText="1"/>
    </xf>
    <xf numFmtId="0" fontId="5" fillId="3" borderId="0" xfId="0" applyFont="1" applyFill="1" applyAlignment="1" applyProtection="1">
      <alignment vertical="center"/>
    </xf>
    <xf numFmtId="0" fontId="6" fillId="3" borderId="0" xfId="0" applyFont="1" applyFill="1" applyProtection="1"/>
    <xf numFmtId="0" fontId="0" fillId="0" borderId="1" xfId="0" applyBorder="1" applyProtection="1"/>
    <xf numFmtId="0" fontId="0" fillId="3" borderId="1" xfId="0" applyFill="1" applyBorder="1" applyProtection="1"/>
    <xf numFmtId="0" fontId="0" fillId="3" borderId="0" xfId="0" applyFill="1" applyProtection="1"/>
    <xf numFmtId="0" fontId="8" fillId="0" borderId="0" xfId="0" applyFont="1" applyProtection="1"/>
    <xf numFmtId="0" fontId="8" fillId="0" borderId="0" xfId="0" applyFont="1" applyAlignment="1" applyProtection="1">
      <alignment wrapText="1"/>
    </xf>
    <xf numFmtId="0" fontId="6" fillId="0" borderId="0" xfId="0" applyFont="1" applyAlignment="1" applyProtection="1">
      <alignment wrapText="1"/>
    </xf>
    <xf numFmtId="0" fontId="5" fillId="3" borderId="0" xfId="0" applyFont="1" applyFill="1" applyAlignment="1" applyProtection="1">
      <alignment horizontal="left" vertical="center"/>
    </xf>
    <xf numFmtId="0" fontId="5" fillId="3" borderId="0" xfId="0" applyFont="1" applyFill="1" applyAlignment="1" applyProtection="1">
      <alignment horizontal="right" vertical="center"/>
    </xf>
    <xf numFmtId="0" fontId="2" fillId="0" borderId="0" xfId="0" applyFont="1" applyAlignment="1" applyProtection="1">
      <alignment horizontal="left" vertical="center"/>
    </xf>
    <xf numFmtId="0" fontId="10" fillId="0" borderId="0" xfId="0" applyFont="1" applyAlignment="1" applyProtection="1">
      <alignment vertical="center"/>
    </xf>
    <xf numFmtId="0" fontId="1" fillId="4" borderId="0" xfId="0" applyFont="1" applyFill="1" applyAlignment="1" applyProtection="1">
      <alignment horizontal="center" vertical="center"/>
    </xf>
    <xf numFmtId="0" fontId="11" fillId="0" borderId="0" xfId="0" applyFont="1" applyProtection="1"/>
    <xf numFmtId="0" fontId="11" fillId="0" borderId="0" xfId="0" applyFont="1" applyAlignment="1" applyProtection="1">
      <alignment horizontal="left"/>
    </xf>
    <xf numFmtId="0" fontId="13" fillId="0" borderId="0" xfId="0" applyFont="1" applyAlignment="1" applyProtection="1">
      <alignment horizontal="center" vertical="center" wrapText="1"/>
    </xf>
    <xf numFmtId="0" fontId="12" fillId="3" borderId="7" xfId="0" applyFont="1" applyFill="1" applyBorder="1" applyAlignment="1" applyProtection="1">
      <alignment vertical="center" wrapText="1"/>
    </xf>
    <xf numFmtId="0" fontId="9" fillId="0" borderId="0" xfId="0" applyFont="1" applyAlignment="1" applyProtection="1">
      <alignment horizontal="center" vertical="center"/>
    </xf>
    <xf numFmtId="0" fontId="9" fillId="3" borderId="6" xfId="0" applyFont="1" applyFill="1" applyBorder="1" applyAlignment="1" applyProtection="1">
      <alignment horizontal="center" vertical="center"/>
      <protection locked="0"/>
    </xf>
    <xf numFmtId="0" fontId="0" fillId="3" borderId="6" xfId="0" applyFont="1" applyFill="1" applyBorder="1" applyAlignment="1" applyProtection="1">
      <alignment horizontal="left" vertical="center"/>
      <protection locked="0"/>
    </xf>
    <xf numFmtId="0" fontId="0" fillId="3" borderId="6" xfId="0" applyFont="1" applyFill="1" applyBorder="1" applyAlignment="1" applyProtection="1">
      <alignment horizontal="left" vertical="center" wrapText="1"/>
      <protection locked="0"/>
    </xf>
    <xf numFmtId="0" fontId="0" fillId="0" borderId="0" xfId="0" applyFont="1" applyProtection="1"/>
    <xf numFmtId="0" fontId="16" fillId="0" borderId="3" xfId="0" applyFont="1" applyBorder="1" applyAlignment="1" applyProtection="1">
      <alignment horizontal="left" vertical="center"/>
      <protection locked="0"/>
    </xf>
    <xf numFmtId="164" fontId="17" fillId="0" borderId="3" xfId="0" applyNumberFormat="1" applyFont="1" applyBorder="1" applyAlignment="1" applyProtection="1">
      <alignment horizontal="center" vertical="center"/>
    </xf>
    <xf numFmtId="0" fontId="16" fillId="0" borderId="3" xfId="0" applyFont="1" applyBorder="1" applyAlignment="1" applyProtection="1">
      <alignment horizontal="center" vertical="center"/>
    </xf>
    <xf numFmtId="0" fontId="16" fillId="0" borderId="3" xfId="0" applyFont="1" applyBorder="1" applyAlignment="1" applyProtection="1">
      <alignment horizontal="center" vertical="center"/>
      <protection locked="0"/>
    </xf>
    <xf numFmtId="164" fontId="17" fillId="0" borderId="5" xfId="0" applyNumberFormat="1" applyFont="1" applyBorder="1" applyAlignment="1" applyProtection="1">
      <alignment horizontal="center" vertical="center"/>
    </xf>
    <xf numFmtId="0" fontId="16" fillId="0" borderId="3" xfId="0" applyFont="1" applyBorder="1" applyAlignment="1" applyProtection="1">
      <alignment horizontal="left" vertical="center" wrapText="1"/>
      <protection locked="0"/>
    </xf>
    <xf numFmtId="0" fontId="17" fillId="0" borderId="3" xfId="0" applyFont="1" applyBorder="1" applyAlignment="1" applyProtection="1">
      <alignment horizontal="center" vertical="center"/>
      <protection locked="0"/>
    </xf>
    <xf numFmtId="0" fontId="0" fillId="0" borderId="1" xfId="0" applyBorder="1" applyProtection="1">
      <protection locked="0"/>
    </xf>
    <xf numFmtId="0" fontId="1" fillId="7" borderId="4" xfId="0" applyFont="1" applyFill="1" applyBorder="1" applyAlignment="1" applyProtection="1">
      <alignment horizontal="center" vertical="center" wrapText="1"/>
    </xf>
    <xf numFmtId="0" fontId="15" fillId="7" borderId="4" xfId="0" applyFont="1" applyFill="1" applyBorder="1" applyAlignment="1" applyProtection="1">
      <alignment horizontal="center" vertical="center" wrapText="1"/>
    </xf>
    <xf numFmtId="0" fontId="14" fillId="3" borderId="8" xfId="0" applyFont="1" applyFill="1" applyBorder="1" applyAlignment="1" applyProtection="1">
      <alignment vertical="center" wrapText="1"/>
    </xf>
    <xf numFmtId="0" fontId="0" fillId="10" borderId="6" xfId="0" applyFont="1" applyFill="1" applyBorder="1" applyAlignment="1" applyProtection="1">
      <alignment horizontal="left" vertical="center"/>
      <protection locked="0"/>
    </xf>
    <xf numFmtId="0" fontId="0" fillId="11" borderId="6" xfId="0" applyFont="1" applyFill="1" applyBorder="1" applyAlignment="1" applyProtection="1">
      <alignment horizontal="left" vertical="center"/>
      <protection locked="0"/>
    </xf>
    <xf numFmtId="0" fontId="0" fillId="12" borderId="6" xfId="0" applyFont="1" applyFill="1" applyBorder="1" applyAlignment="1" applyProtection="1">
      <alignment horizontal="left" vertical="center"/>
      <protection locked="0"/>
    </xf>
    <xf numFmtId="0" fontId="0" fillId="13" borderId="6" xfId="0" applyFont="1" applyFill="1" applyBorder="1" applyAlignment="1" applyProtection="1">
      <alignment horizontal="left" vertical="center"/>
      <protection locked="0"/>
    </xf>
    <xf numFmtId="0" fontId="0" fillId="14" borderId="6" xfId="0" applyFont="1" applyFill="1" applyBorder="1" applyAlignment="1" applyProtection="1">
      <alignment horizontal="left" vertical="center"/>
      <protection locked="0"/>
    </xf>
    <xf numFmtId="0" fontId="0" fillId="15" borderId="6" xfId="0" applyFont="1" applyFill="1" applyBorder="1" applyAlignment="1" applyProtection="1">
      <alignment horizontal="left" vertical="center"/>
      <protection locked="0"/>
    </xf>
    <xf numFmtId="0" fontId="30" fillId="5" borderId="12" xfId="0" applyFont="1" applyFill="1" applyBorder="1" applyAlignment="1" applyProtection="1">
      <alignment horizontal="left" vertical="center" wrapText="1"/>
      <protection locked="0"/>
    </xf>
    <xf numFmtId="0" fontId="31" fillId="5" borderId="0" xfId="0" applyFont="1" applyFill="1" applyAlignment="1">
      <alignment vertical="top" wrapText="1"/>
    </xf>
    <xf numFmtId="0" fontId="19" fillId="9" borderId="12" xfId="0" applyFont="1" applyFill="1" applyBorder="1" applyAlignment="1" applyProtection="1">
      <alignment horizontal="center" vertical="center" wrapText="1"/>
    </xf>
    <xf numFmtId="0" fontId="19" fillId="9" borderId="15" xfId="0" applyFont="1" applyFill="1" applyBorder="1" applyAlignment="1" applyProtection="1">
      <alignment horizontal="center" vertical="center" wrapText="1"/>
    </xf>
    <xf numFmtId="0" fontId="21" fillId="4" borderId="12" xfId="0" applyFont="1" applyFill="1" applyBorder="1" applyAlignment="1" applyProtection="1">
      <alignment horizontal="center" vertical="center" wrapText="1"/>
    </xf>
    <xf numFmtId="0" fontId="28" fillId="19" borderId="5" xfId="0" applyFont="1" applyFill="1" applyBorder="1" applyAlignment="1" applyProtection="1">
      <alignment horizontal="left" vertical="center" wrapText="1"/>
      <protection locked="0"/>
    </xf>
    <xf numFmtId="0" fontId="33" fillId="0" borderId="11" xfId="0" applyFont="1" applyBorder="1" applyAlignment="1" applyProtection="1">
      <alignment horizontal="left" vertical="center" wrapText="1"/>
      <protection locked="0"/>
    </xf>
    <xf numFmtId="0" fontId="28" fillId="0" borderId="3" xfId="0" applyFont="1" applyBorder="1" applyAlignment="1" applyProtection="1">
      <alignment horizontal="center" vertical="center" wrapText="1"/>
      <protection locked="0"/>
    </xf>
    <xf numFmtId="0" fontId="28" fillId="19" borderId="3" xfId="0" applyFont="1" applyFill="1" applyBorder="1" applyAlignment="1" applyProtection="1">
      <alignment horizontal="left" vertical="center" wrapText="1"/>
      <protection locked="0"/>
    </xf>
    <xf numFmtId="0" fontId="28" fillId="19" borderId="3" xfId="0" applyFont="1" applyFill="1" applyBorder="1" applyAlignment="1" applyProtection="1">
      <alignment horizontal="left" vertical="center"/>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center" vertical="center"/>
    </xf>
    <xf numFmtId="164" fontId="27" fillId="0" borderId="5" xfId="0" applyNumberFormat="1" applyFont="1" applyBorder="1" applyAlignment="1" applyProtection="1">
      <alignment horizontal="center" vertical="center"/>
    </xf>
    <xf numFmtId="0" fontId="28" fillId="0" borderId="5" xfId="0" applyFont="1" applyBorder="1" applyAlignment="1" applyProtection="1">
      <alignment horizontal="center" vertical="center" wrapText="1"/>
      <protection locked="0"/>
    </xf>
    <xf numFmtId="0" fontId="28" fillId="17" borderId="5" xfId="0" applyFont="1" applyFill="1" applyBorder="1" applyAlignment="1" applyProtection="1">
      <alignment horizontal="center" vertical="center"/>
      <protection locked="0"/>
    </xf>
    <xf numFmtId="164" fontId="27" fillId="0" borderId="3" xfId="0" applyNumberFormat="1" applyFont="1" applyBorder="1" applyAlignment="1" applyProtection="1">
      <alignment horizontal="center" vertical="center"/>
    </xf>
    <xf numFmtId="0" fontId="28" fillId="5" borderId="5" xfId="0" applyFont="1" applyFill="1" applyBorder="1" applyAlignment="1" applyProtection="1">
      <alignment horizontal="center" vertical="center"/>
      <protection locked="0"/>
    </xf>
    <xf numFmtId="0" fontId="27" fillId="6" borderId="1" xfId="0" applyFont="1" applyFill="1" applyBorder="1" applyAlignment="1" applyProtection="1">
      <alignment horizontal="center" vertical="center"/>
    </xf>
    <xf numFmtId="0" fontId="27" fillId="6" borderId="1" xfId="0" applyFont="1" applyFill="1" applyBorder="1" applyAlignment="1" applyProtection="1">
      <alignment horizontal="center" vertical="center"/>
      <protection locked="0"/>
    </xf>
    <xf numFmtId="0" fontId="28" fillId="0" borderId="0" xfId="0" applyFont="1" applyProtection="1"/>
    <xf numFmtId="0" fontId="27" fillId="2" borderId="1" xfId="0" applyFont="1" applyFill="1" applyBorder="1" applyAlignment="1" applyProtection="1">
      <alignment horizontal="center" vertical="center"/>
    </xf>
    <xf numFmtId="0" fontId="35" fillId="0" borderId="0" xfId="0" applyFont="1" applyProtection="1"/>
    <xf numFmtId="0" fontId="28" fillId="0" borderId="1" xfId="0" applyFont="1" applyBorder="1" applyAlignment="1" applyProtection="1">
      <alignment horizontal="left" vertical="center"/>
    </xf>
    <xf numFmtId="0" fontId="28" fillId="0" borderId="1" xfId="0" applyFont="1" applyBorder="1" applyAlignment="1" applyProtection="1">
      <alignment horizontal="center" vertical="center"/>
    </xf>
    <xf numFmtId="0" fontId="28" fillId="0" borderId="1" xfId="0" applyFont="1" applyBorder="1" applyProtection="1"/>
    <xf numFmtId="0" fontId="28" fillId="3" borderId="1" xfId="0" applyFont="1" applyFill="1" applyBorder="1" applyProtection="1"/>
    <xf numFmtId="0" fontId="28" fillId="18" borderId="5" xfId="0" applyFont="1" applyFill="1" applyBorder="1" applyAlignment="1" applyProtection="1">
      <alignment horizontal="center" vertical="center"/>
      <protection locked="0"/>
    </xf>
    <xf numFmtId="0" fontId="28" fillId="3" borderId="5" xfId="0" applyFont="1" applyFill="1" applyBorder="1" applyAlignment="1" applyProtection="1">
      <alignment horizontal="left" vertical="center" wrapText="1"/>
      <protection locked="0"/>
    </xf>
    <xf numFmtId="0" fontId="28" fillId="3" borderId="3" xfId="0" applyFont="1" applyFill="1" applyBorder="1" applyAlignment="1" applyProtection="1">
      <alignment horizontal="left" vertical="center"/>
      <protection locked="0"/>
    </xf>
    <xf numFmtId="0" fontId="28" fillId="3" borderId="3" xfId="0" applyFont="1" applyFill="1" applyBorder="1" applyAlignment="1" applyProtection="1">
      <alignment horizontal="left" vertical="center" wrapText="1"/>
      <protection locked="0"/>
    </xf>
    <xf numFmtId="0" fontId="28" fillId="0" borderId="9" xfId="0" applyFont="1" applyFill="1" applyBorder="1" applyAlignment="1">
      <alignment vertical="center" wrapText="1"/>
    </xf>
    <xf numFmtId="0" fontId="36" fillId="0" borderId="9" xfId="0" applyFont="1" applyBorder="1" applyAlignment="1" applyProtection="1">
      <alignment horizontal="left" vertical="center" wrapText="1"/>
      <protection locked="0"/>
    </xf>
    <xf numFmtId="0" fontId="36" fillId="0" borderId="9" xfId="0" applyFont="1" applyBorder="1" applyAlignment="1">
      <alignment vertical="center" wrapText="1"/>
    </xf>
    <xf numFmtId="0" fontId="28" fillId="0" borderId="9" xfId="0" applyFont="1" applyBorder="1" applyAlignment="1" applyProtection="1">
      <alignment horizontal="left" vertical="center" wrapText="1"/>
      <protection locked="0"/>
    </xf>
    <xf numFmtId="0" fontId="36" fillId="0" borderId="9" xfId="0" applyFont="1" applyFill="1" applyBorder="1" applyAlignment="1" applyProtection="1">
      <alignment horizontal="left" vertical="center" wrapText="1"/>
      <protection locked="0"/>
    </xf>
    <xf numFmtId="0" fontId="37" fillId="0" borderId="9" xfId="0" applyFont="1" applyBorder="1" applyAlignment="1">
      <alignment vertical="center" wrapText="1"/>
    </xf>
    <xf numFmtId="0" fontId="28" fillId="0" borderId="9" xfId="0" applyFont="1" applyFill="1" applyBorder="1" applyAlignment="1" applyProtection="1">
      <alignment horizontal="left" vertical="center" wrapText="1"/>
      <protection locked="0"/>
    </xf>
    <xf numFmtId="0" fontId="28" fillId="0" borderId="9" xfId="0" applyFont="1" applyFill="1" applyBorder="1" applyAlignment="1" applyProtection="1">
      <alignment horizontal="left" vertical="center"/>
      <protection locked="0"/>
    </xf>
    <xf numFmtId="0" fontId="28" fillId="0" borderId="9" xfId="0" applyFont="1" applyBorder="1" applyAlignment="1" applyProtection="1">
      <alignment horizontal="center" vertical="center" wrapText="1"/>
      <protection locked="0"/>
    </xf>
    <xf numFmtId="0" fontId="27" fillId="3" borderId="9" xfId="0" applyFont="1" applyFill="1" applyBorder="1" applyAlignment="1" applyProtection="1">
      <alignment horizontal="left" vertical="center" wrapText="1"/>
      <protection locked="0"/>
    </xf>
    <xf numFmtId="0" fontId="27" fillId="3" borderId="9" xfId="0" applyFont="1" applyFill="1" applyBorder="1" applyAlignment="1" applyProtection="1">
      <alignment horizontal="left" vertical="center"/>
      <protection locked="0"/>
    </xf>
    <xf numFmtId="164" fontId="27" fillId="0" borderId="20" xfId="0" applyNumberFormat="1" applyFont="1" applyFill="1" applyBorder="1" applyAlignment="1" applyProtection="1">
      <alignment horizontal="center" vertical="center"/>
    </xf>
    <xf numFmtId="164" fontId="27" fillId="0" borderId="9" xfId="0" applyNumberFormat="1" applyFont="1" applyFill="1" applyBorder="1" applyAlignment="1" applyProtection="1">
      <alignment horizontal="center" vertical="center"/>
    </xf>
    <xf numFmtId="164" fontId="27" fillId="16" borderId="9" xfId="0" applyNumberFormat="1" applyFont="1" applyFill="1" applyBorder="1" applyAlignment="1" applyProtection="1">
      <alignment horizontal="center" vertical="center"/>
    </xf>
    <xf numFmtId="164" fontId="28" fillId="0" borderId="9" xfId="0" applyNumberFormat="1" applyFont="1" applyFill="1" applyBorder="1" applyAlignment="1" applyProtection="1">
      <alignment horizontal="center" vertical="center" wrapText="1"/>
    </xf>
    <xf numFmtId="0" fontId="6" fillId="0" borderId="0" xfId="0" applyFont="1" applyAlignment="1" applyProtection="1">
      <alignment horizontal="center" vertical="center" wrapText="1"/>
    </xf>
    <xf numFmtId="0" fontId="16" fillId="0" borderId="3" xfId="0" applyFont="1" applyBorder="1" applyAlignment="1" applyProtection="1">
      <alignment horizontal="center" vertical="center" wrapText="1"/>
      <protection locked="0"/>
    </xf>
    <xf numFmtId="0" fontId="34" fillId="8" borderId="22" xfId="0" applyFont="1" applyFill="1" applyBorder="1" applyAlignment="1" applyProtection="1">
      <alignment horizontal="center" vertical="center" wrapText="1"/>
    </xf>
    <xf numFmtId="0" fontId="34" fillId="8" borderId="22" xfId="0" applyFont="1" applyFill="1" applyBorder="1" applyAlignment="1" applyProtection="1">
      <alignment horizontal="center" wrapText="1"/>
    </xf>
    <xf numFmtId="0" fontId="27" fillId="0" borderId="24" xfId="0" applyFont="1" applyBorder="1" applyAlignment="1" applyProtection="1">
      <alignment horizontal="center" vertical="center"/>
    </xf>
    <xf numFmtId="0" fontId="28" fillId="0" borderId="26" xfId="0" applyFont="1" applyFill="1" applyBorder="1" applyAlignment="1" applyProtection="1">
      <alignment horizontal="left" vertical="center" wrapText="1"/>
      <protection locked="0"/>
    </xf>
    <xf numFmtId="0" fontId="28" fillId="0" borderId="26" xfId="0" applyFont="1" applyBorder="1" applyAlignment="1" applyProtection="1">
      <alignment horizontal="left" vertical="center" wrapText="1"/>
      <protection locked="0"/>
    </xf>
    <xf numFmtId="164" fontId="27" fillId="0" borderId="28" xfId="0" applyNumberFormat="1" applyFont="1" applyFill="1" applyBorder="1" applyAlignment="1" applyProtection="1">
      <alignment horizontal="center" vertical="center"/>
    </xf>
    <xf numFmtId="164" fontId="27" fillId="16" borderId="28" xfId="0" applyNumberFormat="1" applyFont="1" applyFill="1" applyBorder="1" applyAlignment="1" applyProtection="1">
      <alignment horizontal="center" vertical="center"/>
    </xf>
    <xf numFmtId="0" fontId="34" fillId="4" borderId="26" xfId="0" applyFont="1" applyFill="1" applyBorder="1" applyAlignment="1" applyProtection="1">
      <alignment horizontal="center" vertical="center" wrapText="1"/>
    </xf>
    <xf numFmtId="0" fontId="34" fillId="8" borderId="26" xfId="0" applyFont="1" applyFill="1" applyBorder="1" applyAlignment="1" applyProtection="1">
      <alignment horizontal="center" vertical="top" wrapText="1"/>
    </xf>
    <xf numFmtId="0" fontId="6" fillId="3" borderId="0" xfId="0" applyFont="1" applyFill="1" applyAlignment="1" applyProtection="1">
      <alignment wrapText="1"/>
    </xf>
    <xf numFmtId="0" fontId="16" fillId="0" borderId="10" xfId="0" applyFont="1" applyBorder="1" applyAlignment="1" applyProtection="1">
      <alignment horizontal="center" vertical="center" wrapText="1"/>
      <protection locked="0"/>
    </xf>
    <xf numFmtId="0" fontId="28" fillId="0" borderId="0" xfId="0" applyFont="1" applyBorder="1" applyProtection="1"/>
    <xf numFmtId="0" fontId="28" fillId="3" borderId="0" xfId="0" applyFont="1" applyFill="1" applyBorder="1" applyProtection="1"/>
    <xf numFmtId="0" fontId="0" fillId="3" borderId="0" xfId="0" applyFill="1" applyBorder="1" applyProtection="1"/>
    <xf numFmtId="0" fontId="10" fillId="0" borderId="0" xfId="0" applyFont="1" applyAlignment="1" applyProtection="1">
      <alignment vertical="center" wrapText="1"/>
    </xf>
    <xf numFmtId="0" fontId="27" fillId="3" borderId="29" xfId="0" applyFont="1" applyFill="1" applyBorder="1" applyAlignment="1" applyProtection="1">
      <alignment horizontal="left" vertical="center" wrapText="1"/>
      <protection locked="0"/>
    </xf>
    <xf numFmtId="0" fontId="28" fillId="0" borderId="29" xfId="0" applyFont="1" applyBorder="1" applyAlignment="1" applyProtection="1">
      <alignment horizontal="center" vertical="center" wrapText="1"/>
      <protection locked="0"/>
    </xf>
    <xf numFmtId="164" fontId="28" fillId="0" borderId="29" xfId="0" applyNumberFormat="1" applyFont="1" applyFill="1" applyBorder="1" applyAlignment="1" applyProtection="1">
      <alignment horizontal="center" vertical="center" wrapText="1"/>
    </xf>
    <xf numFmtId="164" fontId="27" fillId="0" borderId="30" xfId="0" applyNumberFormat="1" applyFont="1" applyFill="1" applyBorder="1" applyAlignment="1" applyProtection="1">
      <alignment horizontal="center" vertical="center"/>
    </xf>
    <xf numFmtId="164" fontId="27" fillId="0" borderId="29" xfId="0" applyNumberFormat="1" applyFont="1" applyFill="1" applyBorder="1" applyAlignment="1" applyProtection="1">
      <alignment horizontal="center" vertical="center"/>
    </xf>
    <xf numFmtId="164" fontId="27" fillId="16" borderId="29" xfId="0" applyNumberFormat="1" applyFont="1" applyFill="1" applyBorder="1" applyAlignment="1" applyProtection="1">
      <alignment horizontal="center" vertical="center"/>
    </xf>
    <xf numFmtId="0" fontId="28" fillId="0" borderId="9" xfId="0" applyFont="1" applyFill="1" applyBorder="1" applyAlignment="1" applyProtection="1">
      <alignment horizontal="left" vertical="center" wrapText="1"/>
    </xf>
    <xf numFmtId="0" fontId="28" fillId="0" borderId="9" xfId="0" applyFont="1" applyBorder="1" applyAlignment="1" applyProtection="1">
      <alignment horizontal="left" vertical="center" wrapText="1"/>
    </xf>
    <xf numFmtId="0" fontId="38" fillId="20" borderId="9" xfId="0" applyFont="1" applyFill="1" applyBorder="1" applyAlignment="1" applyProtection="1">
      <alignment horizontal="center" vertical="center" wrapText="1"/>
      <protection hidden="1"/>
    </xf>
    <xf numFmtId="0" fontId="38" fillId="0" borderId="22" xfId="0" applyFont="1" applyFill="1" applyBorder="1" applyAlignment="1" applyProtection="1">
      <alignment horizontal="left" vertical="center" wrapText="1"/>
      <protection locked="0"/>
    </xf>
    <xf numFmtId="0" fontId="38" fillId="20" borderId="29" xfId="0" applyFont="1" applyFill="1" applyBorder="1" applyAlignment="1" applyProtection="1">
      <alignment horizontal="center" vertical="center" wrapText="1"/>
      <protection hidden="1"/>
    </xf>
    <xf numFmtId="0" fontId="38" fillId="0" borderId="31" xfId="0" applyFont="1" applyFill="1" applyBorder="1" applyAlignment="1" applyProtection="1">
      <alignment horizontal="left" vertical="center" wrapText="1"/>
      <protection locked="0"/>
    </xf>
    <xf numFmtId="0" fontId="38" fillId="0" borderId="9" xfId="0" applyFont="1" applyFill="1" applyBorder="1" applyAlignment="1" applyProtection="1">
      <alignment horizontal="left" vertical="center" wrapText="1"/>
      <protection locked="0"/>
    </xf>
    <xf numFmtId="1" fontId="27" fillId="16" borderId="34" xfId="0" applyNumberFormat="1" applyFont="1" applyFill="1" applyBorder="1" applyAlignment="1" applyProtection="1">
      <alignment horizontal="center" vertical="center"/>
    </xf>
    <xf numFmtId="1" fontId="27" fillId="16" borderId="35" xfId="0" applyNumberFormat="1" applyFont="1" applyFill="1" applyBorder="1" applyAlignment="1" applyProtection="1">
      <alignment horizontal="center" vertical="center"/>
    </xf>
    <xf numFmtId="1" fontId="27" fillId="16" borderId="36" xfId="0" applyNumberFormat="1" applyFont="1" applyFill="1" applyBorder="1" applyAlignment="1" applyProtection="1">
      <alignment horizontal="center" vertical="center"/>
    </xf>
    <xf numFmtId="0" fontId="6" fillId="0" borderId="9" xfId="0" applyFont="1" applyBorder="1" applyAlignment="1" applyProtection="1">
      <alignment horizontal="center" wrapText="1"/>
    </xf>
    <xf numFmtId="0" fontId="28" fillId="0" borderId="9" xfId="0" applyFont="1" applyBorder="1" applyProtection="1"/>
    <xf numFmtId="0" fontId="6" fillId="0" borderId="9" xfId="0" applyFont="1" applyBorder="1" applyProtection="1"/>
    <xf numFmtId="0" fontId="27" fillId="21" borderId="9" xfId="0" applyFont="1" applyFill="1" applyBorder="1" applyAlignment="1">
      <alignment horizontal="justify" vertical="center"/>
    </xf>
    <xf numFmtId="0" fontId="27" fillId="21" borderId="9" xfId="0" applyFont="1" applyFill="1" applyBorder="1" applyAlignment="1">
      <alignment horizontal="center" vertical="center"/>
    </xf>
    <xf numFmtId="0" fontId="0" fillId="0" borderId="0" xfId="0" applyAlignment="1">
      <alignment horizontal="center"/>
    </xf>
    <xf numFmtId="0" fontId="0" fillId="0" borderId="9" xfId="0" applyBorder="1" applyAlignment="1">
      <alignment vertical="center"/>
    </xf>
    <xf numFmtId="0" fontId="0" fillId="0" borderId="9" xfId="0" applyBorder="1" applyAlignment="1">
      <alignment horizontal="center" vertical="center"/>
    </xf>
    <xf numFmtId="164" fontId="0" fillId="0" borderId="9" xfId="0" applyNumberFormat="1" applyBorder="1" applyAlignment="1">
      <alignment horizontal="center" vertical="center"/>
    </xf>
    <xf numFmtId="9" fontId="0" fillId="0" borderId="9" xfId="0" applyNumberFormat="1" applyBorder="1" applyAlignment="1">
      <alignment horizontal="center" vertical="center"/>
    </xf>
    <xf numFmtId="1" fontId="0" fillId="0" borderId="9" xfId="0" applyNumberForma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 fillId="0" borderId="0" xfId="0" applyFont="1"/>
    <xf numFmtId="0" fontId="1" fillId="0" borderId="9" xfId="0" applyFont="1" applyBorder="1" applyAlignment="1">
      <alignment horizontal="center" vertical="center" wrapText="1"/>
    </xf>
    <xf numFmtId="0" fontId="1" fillId="0" borderId="9" xfId="0" applyFont="1" applyBorder="1" applyAlignment="1">
      <alignment horizontal="center" vertical="center" textRotation="90" wrapText="1"/>
    </xf>
    <xf numFmtId="164" fontId="0" fillId="0" borderId="9" xfId="0" applyNumberFormat="1" applyBorder="1" applyAlignment="1">
      <alignment horizontal="center" vertical="center" wrapText="1"/>
    </xf>
    <xf numFmtId="0" fontId="33" fillId="0" borderId="0" xfId="0" applyFont="1" applyAlignment="1" applyProtection="1">
      <alignment vertical="center"/>
      <protection locked="0"/>
    </xf>
    <xf numFmtId="0" fontId="33" fillId="22" borderId="38" xfId="0" applyFont="1" applyFill="1" applyBorder="1" applyAlignment="1" applyProtection="1">
      <alignment vertical="center"/>
      <protection locked="0"/>
    </xf>
    <xf numFmtId="0" fontId="33" fillId="22" borderId="39" xfId="0" applyFont="1" applyFill="1" applyBorder="1" applyAlignment="1" applyProtection="1">
      <alignment vertical="center"/>
      <protection locked="0"/>
    </xf>
    <xf numFmtId="0" fontId="27" fillId="23" borderId="27" xfId="0" applyFont="1" applyFill="1" applyBorder="1" applyAlignment="1" applyProtection="1">
      <alignment horizontal="center" vertical="center"/>
    </xf>
    <xf numFmtId="0" fontId="27" fillId="23" borderId="28" xfId="0" applyFont="1" applyFill="1" applyBorder="1" applyAlignment="1" applyProtection="1">
      <alignment horizontal="left" vertical="center" wrapText="1"/>
      <protection locked="0"/>
    </xf>
    <xf numFmtId="0" fontId="28" fillId="23" borderId="28" xfId="0" applyFont="1" applyFill="1" applyBorder="1" applyAlignment="1" applyProtection="1">
      <alignment horizontal="left" vertical="center" wrapText="1"/>
      <protection locked="0"/>
    </xf>
    <xf numFmtId="0" fontId="28" fillId="23" borderId="28" xfId="0" applyFont="1" applyFill="1" applyBorder="1" applyAlignment="1" applyProtection="1">
      <alignment horizontal="center" vertical="center" wrapText="1"/>
      <protection locked="0"/>
    </xf>
    <xf numFmtId="164" fontId="28" fillId="23" borderId="28" xfId="0" applyNumberFormat="1" applyFont="1" applyFill="1" applyBorder="1" applyAlignment="1" applyProtection="1">
      <alignment horizontal="center" vertical="center" wrapText="1"/>
    </xf>
    <xf numFmtId="164" fontId="27" fillId="23" borderId="28" xfId="0" applyNumberFormat="1" applyFont="1" applyFill="1" applyBorder="1" applyAlignment="1" applyProtection="1">
      <alignment horizontal="center" vertical="center"/>
    </xf>
    <xf numFmtId="0" fontId="6" fillId="23" borderId="9" xfId="0" applyFont="1" applyFill="1" applyBorder="1" applyProtection="1"/>
    <xf numFmtId="0" fontId="28" fillId="23" borderId="9" xfId="0" applyFont="1" applyFill="1" applyBorder="1" applyAlignment="1" applyProtection="1">
      <alignment horizontal="left" vertical="center" wrapText="1"/>
      <protection locked="0"/>
    </xf>
    <xf numFmtId="0" fontId="27" fillId="23" borderId="24" xfId="0" applyFont="1" applyFill="1" applyBorder="1" applyAlignment="1" applyProtection="1">
      <alignment horizontal="center" vertical="center"/>
    </xf>
    <xf numFmtId="0" fontId="27" fillId="23" borderId="9" xfId="0" applyFont="1" applyFill="1" applyBorder="1" applyAlignment="1" applyProtection="1">
      <alignment horizontal="left" vertical="center" wrapText="1"/>
      <protection locked="0"/>
    </xf>
    <xf numFmtId="0" fontId="36" fillId="23" borderId="9" xfId="0" applyFont="1" applyFill="1" applyBorder="1" applyAlignment="1" applyProtection="1">
      <alignment horizontal="left" vertical="center" wrapText="1"/>
      <protection locked="0"/>
    </xf>
    <xf numFmtId="0" fontId="28" fillId="23" borderId="9" xfId="0" applyFont="1" applyFill="1" applyBorder="1" applyAlignment="1" applyProtection="1">
      <alignment horizontal="center" vertical="center" wrapText="1"/>
      <protection locked="0"/>
    </xf>
    <xf numFmtId="164" fontId="28" fillId="23" borderId="9" xfId="0" applyNumberFormat="1" applyFont="1" applyFill="1" applyBorder="1" applyAlignment="1" applyProtection="1">
      <alignment horizontal="center" vertical="center" wrapText="1"/>
    </xf>
    <xf numFmtId="164" fontId="27" fillId="23" borderId="9" xfId="0" applyNumberFormat="1" applyFont="1" applyFill="1" applyBorder="1" applyAlignment="1" applyProtection="1">
      <alignment horizontal="center" vertical="center"/>
    </xf>
    <xf numFmtId="0" fontId="28" fillId="23" borderId="9" xfId="0" applyFont="1" applyFill="1" applyBorder="1" applyAlignment="1" applyProtection="1">
      <alignment horizontal="left" vertical="center" wrapText="1"/>
    </xf>
    <xf numFmtId="9" fontId="28" fillId="23" borderId="9" xfId="0" applyNumberFormat="1" applyFont="1" applyFill="1" applyBorder="1" applyAlignment="1" applyProtection="1">
      <alignment horizontal="center" vertical="center"/>
    </xf>
    <xf numFmtId="9" fontId="0" fillId="23" borderId="9" xfId="0" applyNumberFormat="1" applyFill="1" applyBorder="1" applyAlignment="1">
      <alignment horizontal="center" vertical="center"/>
    </xf>
    <xf numFmtId="1" fontId="0" fillId="23" borderId="9" xfId="0" applyNumberFormat="1" applyFill="1" applyBorder="1" applyAlignment="1">
      <alignment horizontal="center" vertical="center"/>
    </xf>
    <xf numFmtId="0" fontId="27" fillId="23" borderId="29" xfId="0" applyFont="1" applyFill="1" applyBorder="1" applyAlignment="1" applyProtection="1">
      <alignment horizontal="left" vertical="center" wrapText="1"/>
      <protection locked="0"/>
    </xf>
    <xf numFmtId="0" fontId="38" fillId="23" borderId="9" xfId="0" applyFont="1" applyFill="1" applyBorder="1" applyAlignment="1" applyProtection="1">
      <alignment horizontal="center" vertical="center" wrapText="1"/>
      <protection hidden="1"/>
    </xf>
    <xf numFmtId="0" fontId="28" fillId="23" borderId="29" xfId="0" applyFont="1" applyFill="1" applyBorder="1" applyAlignment="1" applyProtection="1">
      <alignment horizontal="center" vertical="center" wrapText="1"/>
      <protection locked="0"/>
    </xf>
    <xf numFmtId="0" fontId="38" fillId="23" borderId="22" xfId="0" applyFont="1" applyFill="1" applyBorder="1" applyAlignment="1" applyProtection="1">
      <alignment horizontal="left" vertical="center" wrapText="1"/>
      <protection locked="0"/>
    </xf>
    <xf numFmtId="0" fontId="36" fillId="0" borderId="28" xfId="0" applyFont="1" applyFill="1" applyBorder="1" applyAlignment="1" applyProtection="1">
      <alignment horizontal="left" vertical="center" wrapText="1"/>
      <protection locked="0"/>
    </xf>
    <xf numFmtId="0" fontId="0" fillId="23" borderId="9" xfId="0" applyFill="1" applyBorder="1" applyAlignment="1">
      <alignment vertical="center"/>
    </xf>
    <xf numFmtId="0" fontId="27" fillId="21" borderId="9" xfId="0" applyFont="1" applyFill="1" applyBorder="1" applyAlignment="1">
      <alignment horizontal="center" vertical="center"/>
    </xf>
    <xf numFmtId="0" fontId="27" fillId="3" borderId="19" xfId="0" applyFont="1" applyFill="1" applyBorder="1" applyAlignment="1" applyProtection="1">
      <alignment horizontal="center" vertical="center"/>
    </xf>
    <xf numFmtId="0" fontId="28" fillId="0" borderId="21" xfId="0" applyFont="1" applyBorder="1" applyAlignment="1"/>
    <xf numFmtId="0" fontId="34" fillId="8" borderId="22" xfId="0" applyFont="1" applyFill="1" applyBorder="1" applyAlignment="1" applyProtection="1">
      <alignment horizontal="center" vertical="center" wrapText="1"/>
    </xf>
    <xf numFmtId="0" fontId="34" fillId="8" borderId="26" xfId="0" applyFont="1" applyFill="1" applyBorder="1" applyAlignment="1" applyProtection="1">
      <alignment horizontal="center" vertical="center" wrapText="1"/>
    </xf>
    <xf numFmtId="0" fontId="34" fillId="8" borderId="32" xfId="0" applyFont="1" applyFill="1" applyBorder="1" applyAlignment="1" applyProtection="1">
      <alignment horizontal="center" vertical="center" wrapText="1"/>
    </xf>
    <xf numFmtId="0" fontId="34" fillId="8" borderId="33" xfId="0" applyFont="1" applyFill="1" applyBorder="1" applyAlignment="1" applyProtection="1">
      <alignment horizontal="center" vertical="center" wrapText="1"/>
    </xf>
    <xf numFmtId="0" fontId="27" fillId="8" borderId="23" xfId="0" applyFont="1" applyFill="1" applyBorder="1" applyAlignment="1" applyProtection="1">
      <alignment horizontal="center" vertical="center" wrapText="1"/>
    </xf>
    <xf numFmtId="0" fontId="27" fillId="8" borderId="25" xfId="0" applyFont="1" applyFill="1" applyBorder="1" applyAlignment="1" applyProtection="1">
      <alignment horizontal="center" vertical="center" wrapText="1"/>
    </xf>
    <xf numFmtId="0" fontId="27" fillId="8" borderId="22" xfId="0" applyFont="1" applyFill="1" applyBorder="1" applyAlignment="1" applyProtection="1">
      <alignment horizontal="center" vertical="center" wrapText="1"/>
    </xf>
    <xf numFmtId="0" fontId="27" fillId="8" borderId="26" xfId="0" applyFont="1" applyFill="1" applyBorder="1" applyAlignment="1" applyProtection="1">
      <alignment horizontal="center" vertical="center" wrapText="1"/>
    </xf>
    <xf numFmtId="0" fontId="34" fillId="8" borderId="22" xfId="0" applyFont="1" applyFill="1" applyBorder="1" applyAlignment="1" applyProtection="1">
      <alignment horizontal="center" vertical="center"/>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28" xfId="0" applyFont="1" applyBorder="1" applyAlignment="1">
      <alignment horizontal="center" vertical="center"/>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1" fillId="0" borderId="0" xfId="0" applyFont="1" applyAlignment="1">
      <alignment horizontal="center"/>
    </xf>
    <xf numFmtId="0" fontId="23" fillId="8" borderId="13" xfId="0" applyFont="1" applyFill="1" applyBorder="1" applyAlignment="1" applyProtection="1">
      <alignment horizontal="center" vertical="center" wrapText="1"/>
    </xf>
    <xf numFmtId="0" fontId="23" fillId="8" borderId="14" xfId="0" applyFont="1" applyFill="1" applyBorder="1" applyAlignment="1" applyProtection="1">
      <alignment horizontal="center" vertical="center" wrapText="1"/>
    </xf>
    <xf numFmtId="0" fontId="20" fillId="8" borderId="13" xfId="0" applyFont="1" applyFill="1" applyBorder="1" applyAlignment="1" applyProtection="1">
      <alignment horizontal="center" vertical="center" wrapText="1"/>
    </xf>
    <xf numFmtId="0" fontId="20" fillId="8" borderId="14" xfId="0" applyFont="1" applyFill="1" applyBorder="1" applyAlignment="1" applyProtection="1">
      <alignment horizontal="center" vertical="center" wrapText="1"/>
    </xf>
    <xf numFmtId="0" fontId="20" fillId="8" borderId="13" xfId="0" applyFont="1" applyFill="1" applyBorder="1" applyAlignment="1" applyProtection="1">
      <alignment horizontal="center" vertical="center"/>
    </xf>
    <xf numFmtId="0" fontId="20" fillId="8" borderId="14" xfId="0" applyFont="1" applyFill="1" applyBorder="1" applyAlignment="1" applyProtection="1">
      <alignment horizontal="center" vertical="center"/>
    </xf>
    <xf numFmtId="0" fontId="20" fillId="8" borderId="16" xfId="0" applyFont="1" applyFill="1" applyBorder="1" applyAlignment="1" applyProtection="1">
      <alignment horizontal="center" vertical="center" wrapText="1"/>
    </xf>
    <xf numFmtId="0" fontId="20" fillId="8" borderId="17" xfId="0" applyFont="1" applyFill="1" applyBorder="1" applyAlignment="1" applyProtection="1">
      <alignment horizontal="center" vertical="center" wrapText="1"/>
    </xf>
    <xf numFmtId="0" fontId="27" fillId="3" borderId="0" xfId="0" applyFont="1" applyFill="1" applyAlignment="1" applyProtection="1">
      <alignment horizontal="center" vertical="center"/>
    </xf>
    <xf numFmtId="0" fontId="19" fillId="8" borderId="13" xfId="0" applyFont="1" applyFill="1" applyBorder="1" applyAlignment="1" applyProtection="1">
      <alignment horizontal="center" vertical="center" wrapText="1"/>
    </xf>
    <xf numFmtId="0" fontId="19" fillId="8" borderId="14" xfId="0" applyFont="1" applyFill="1" applyBorder="1" applyAlignment="1" applyProtection="1">
      <alignment horizontal="center" vertical="center" wrapText="1"/>
    </xf>
    <xf numFmtId="0" fontId="18" fillId="8" borderId="16" xfId="0" applyFont="1" applyFill="1" applyBorder="1" applyAlignment="1" applyProtection="1">
      <alignment horizontal="center" vertical="center" wrapText="1"/>
    </xf>
    <xf numFmtId="0" fontId="18" fillId="8" borderId="18" xfId="0" applyFont="1" applyFill="1" applyBorder="1" applyAlignment="1" applyProtection="1">
      <alignment horizontal="center" vertical="center" wrapText="1"/>
    </xf>
    <xf numFmtId="0" fontId="22" fillId="8" borderId="13" xfId="0" applyFont="1" applyFill="1" applyBorder="1" applyAlignment="1" applyProtection="1">
      <alignment horizontal="center" vertical="center" wrapText="1"/>
    </xf>
    <xf numFmtId="0" fontId="22" fillId="8" borderId="14" xfId="0" applyFont="1" applyFill="1" applyBorder="1" applyAlignment="1" applyProtection="1">
      <alignment horizontal="center" vertical="center" wrapText="1"/>
    </xf>
    <xf numFmtId="0" fontId="18" fillId="8" borderId="13" xfId="0" applyFont="1" applyFill="1" applyBorder="1" applyAlignment="1" applyProtection="1">
      <alignment horizontal="center" vertical="center" wrapText="1"/>
    </xf>
    <xf numFmtId="0" fontId="18" fillId="8" borderId="14" xfId="0" applyFont="1" applyFill="1" applyBorder="1" applyAlignment="1" applyProtection="1">
      <alignment horizontal="center" vertical="center" wrapText="1"/>
    </xf>
    <xf numFmtId="0" fontId="21" fillId="8" borderId="13" xfId="0" applyFont="1" applyFill="1" applyBorder="1" applyAlignment="1" applyProtection="1">
      <alignment horizontal="center" vertical="center" wrapText="1"/>
    </xf>
    <xf numFmtId="0" fontId="21" fillId="8" borderId="14" xfId="0" applyFont="1" applyFill="1" applyBorder="1" applyAlignment="1" applyProtection="1">
      <alignment horizontal="center" vertical="center" wrapText="1"/>
    </xf>
  </cellXfs>
  <cellStyles count="11">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Normal" xfId="0" builtinId="0"/>
  </cellStyles>
  <dxfs count="4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auto="1"/>
      </font>
      <fill>
        <patternFill>
          <bgColor rgb="FF92D050"/>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s>
  <tableStyles count="0" defaultTableStyle="TableStyleMedium2" defaultPivotStyle="PivotStyleLight16"/>
  <colors>
    <mruColors>
      <color rgb="FFFF3300"/>
      <color rgb="FFB01B1E"/>
      <color rgb="FFA10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4276725</xdr:colOff>
      <xdr:row>4</xdr:row>
      <xdr:rowOff>0</xdr:rowOff>
    </xdr:from>
    <xdr:to>
      <xdr:col>4</xdr:col>
      <xdr:colOff>133350</xdr:colOff>
      <xdr:row>11</xdr:row>
      <xdr:rowOff>152400</xdr:rowOff>
    </xdr:to>
    <xdr:sp macro="" textlink="">
      <xdr:nvSpPr>
        <xdr:cNvPr id="3" name="Rectangle 2"/>
        <xdr:cNvSpPr/>
      </xdr:nvSpPr>
      <xdr:spPr>
        <a:xfrm>
          <a:off x="7820025" y="1498600"/>
          <a:ext cx="2841625" cy="13970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400" b="1" baseline="0">
            <a:solidFill>
              <a:schemeClr val="tx1"/>
            </a:solidFill>
            <a:latin typeface="Arial" panose="020B0604020202020204" pitchFamily="34" charset="0"/>
            <a:cs typeface="Arial" panose="020B0604020202020204" pitchFamily="34" charset="0"/>
          </a:endParaRPr>
        </a:p>
        <a:p>
          <a:pPr algn="ctr"/>
          <a:r>
            <a:rPr lang="en-US" sz="1400" b="1">
              <a:solidFill>
                <a:schemeClr val="tx1"/>
              </a:solidFill>
              <a:latin typeface="Arial" panose="020B0604020202020204" pitchFamily="34" charset="0"/>
              <a:cs typeface="Arial" panose="020B0604020202020204" pitchFamily="34" charset="0"/>
            </a:rPr>
            <a:t>Este formulario incluye datos de  ejemplo sólo para</a:t>
          </a:r>
          <a:r>
            <a:rPr lang="en-US" sz="1400" b="1" baseline="0">
              <a:solidFill>
                <a:schemeClr val="tx1"/>
              </a:solidFill>
              <a:latin typeface="Arial" panose="020B0604020202020204" pitchFamily="34" charset="0"/>
              <a:cs typeface="Arial" panose="020B0604020202020204" pitchFamily="34" charset="0"/>
            </a:rPr>
            <a:t> generar reflexión. </a:t>
          </a:r>
          <a:r>
            <a:rPr lang="en-US" sz="1400" b="1">
              <a:solidFill>
                <a:schemeClr val="tx1"/>
              </a:solidFill>
              <a:latin typeface="Arial" panose="020B0604020202020204" pitchFamily="34" charset="0"/>
              <a:cs typeface="Arial" panose="020B0604020202020204" pitchFamily="34" charset="0"/>
            </a:rPr>
            <a:t>No dude en editar como mejor le parezca.</a:t>
          </a:r>
        </a:p>
        <a:p>
          <a:pPr algn="ctr"/>
          <a:endParaRPr lang="en-US" sz="1200" b="1">
            <a:solidFill>
              <a:schemeClr val="tx1"/>
            </a:solidFill>
          </a:endParaRPr>
        </a:p>
        <a:p>
          <a:pPr algn="ctr"/>
          <a:r>
            <a:rPr lang="en-US" sz="1200" b="1">
              <a:solidFill>
                <a:schemeClr val="tx1"/>
              </a:solidFill>
            </a:rPr>
            <a:t>(</a:t>
          </a:r>
          <a:r>
            <a:rPr lang="en-US" sz="1200" b="0">
              <a:solidFill>
                <a:schemeClr val="tx1"/>
              </a:solidFill>
            </a:rPr>
            <a:t>N</a:t>
          </a:r>
          <a:r>
            <a:rPr lang="en-US" sz="1200" b="1">
              <a:solidFill>
                <a:schemeClr val="tx1"/>
              </a:solidFill>
            </a:rPr>
            <a:t>o se olvide borrar este cuadro.)</a:t>
          </a:r>
        </a:p>
      </xdr:txBody>
    </xdr:sp>
    <xdr:clientData/>
  </xdr:twoCellAnchor>
  <xdr:twoCellAnchor>
    <xdr:from>
      <xdr:col>0</xdr:col>
      <xdr:colOff>47625</xdr:colOff>
      <xdr:row>0</xdr:row>
      <xdr:rowOff>123825</xdr:rowOff>
    </xdr:from>
    <xdr:to>
      <xdr:col>2</xdr:col>
      <xdr:colOff>6276975</xdr:colOff>
      <xdr:row>0</xdr:row>
      <xdr:rowOff>800100</xdr:rowOff>
    </xdr:to>
    <xdr:grpSp>
      <xdr:nvGrpSpPr>
        <xdr:cNvPr id="4" name="3 Grupo"/>
        <xdr:cNvGrpSpPr/>
      </xdr:nvGrpSpPr>
      <xdr:grpSpPr>
        <a:xfrm>
          <a:off x="47625" y="123825"/>
          <a:ext cx="8553450" cy="676275"/>
          <a:chOff x="238125" y="47625"/>
          <a:chExt cx="9191625" cy="638175"/>
        </a:xfrm>
      </xdr:grpSpPr>
      <xdr:sp macro="" textlink="">
        <xdr:nvSpPr>
          <xdr:cNvPr id="5" name="4 Rectángulo"/>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6" name="5 Rectángulo"/>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Listado de partes interesadas</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7" name="6 Rectángulo"/>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3498850</xdr:colOff>
      <xdr:row>37</xdr:row>
      <xdr:rowOff>57150</xdr:rowOff>
    </xdr:from>
    <xdr:to>
      <xdr:col>4</xdr:col>
      <xdr:colOff>1003300</xdr:colOff>
      <xdr:row>43</xdr:row>
      <xdr:rowOff>19049</xdr:rowOff>
    </xdr:to>
    <xdr:sp macro="" textlink="">
      <xdr:nvSpPr>
        <xdr:cNvPr id="3" name="Rectangle 2"/>
        <xdr:cNvSpPr/>
      </xdr:nvSpPr>
      <xdr:spPr>
        <a:xfrm>
          <a:off x="5708650" y="7397750"/>
          <a:ext cx="2838450" cy="1028699"/>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effectLst/>
              <a:latin typeface="Arial" panose="020B0604020202020204" pitchFamily="34" charset="0"/>
              <a:ea typeface="+mn-ea"/>
              <a:cs typeface="Arial" panose="020B0604020202020204" pitchFamily="34" charset="0"/>
            </a:rPr>
            <a:t>Este formulario incluye datos de  ejemplo sólo para</a:t>
          </a:r>
          <a:r>
            <a:rPr lang="en-US" sz="1200" b="1" baseline="0">
              <a:solidFill>
                <a:sysClr val="windowText" lastClr="000000"/>
              </a:solidFill>
              <a:effectLst/>
              <a:latin typeface="Arial" panose="020B0604020202020204" pitchFamily="34" charset="0"/>
              <a:ea typeface="+mn-ea"/>
              <a:cs typeface="Arial" panose="020B0604020202020204" pitchFamily="34" charset="0"/>
            </a:rPr>
            <a:t> generar reflexión. </a:t>
          </a:r>
          <a:r>
            <a:rPr lang="en-US" sz="1200" b="1">
              <a:solidFill>
                <a:sysClr val="windowText" lastClr="000000"/>
              </a:solidFill>
              <a:effectLst/>
              <a:latin typeface="Arial" panose="020B0604020202020204" pitchFamily="34" charset="0"/>
              <a:ea typeface="+mn-ea"/>
              <a:cs typeface="Arial" panose="020B0604020202020204" pitchFamily="34" charset="0"/>
            </a:rPr>
            <a:t>No dude en editar como mejor le parezca.</a:t>
          </a:r>
          <a:endParaRPr lang="es-MX" sz="1200" b="1">
            <a:solidFill>
              <a:sysClr val="windowText" lastClr="000000"/>
            </a:solidFill>
            <a:effectLst/>
            <a:latin typeface="Arial" panose="020B0604020202020204" pitchFamily="34" charset="0"/>
            <a:cs typeface="Arial" panose="020B0604020202020204" pitchFamily="34" charset="0"/>
          </a:endParaRPr>
        </a:p>
        <a:p>
          <a:pPr algn="ctr"/>
          <a:r>
            <a:rPr lang="en-US" sz="1200" b="1">
              <a:solidFill>
                <a:sysClr val="windowText" lastClr="000000"/>
              </a:solidFill>
              <a:effectLst/>
              <a:latin typeface="Arial" panose="020B0604020202020204" pitchFamily="34" charset="0"/>
              <a:ea typeface="+mn-ea"/>
              <a:cs typeface="Arial" panose="020B0604020202020204" pitchFamily="34" charset="0"/>
            </a:rPr>
            <a:t>(No se olvide borrar este cuadro.)</a:t>
          </a:r>
          <a:endParaRPr lang="es-MX" sz="1200" b="1">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0</xdr:col>
      <xdr:colOff>85725</xdr:colOff>
      <xdr:row>0</xdr:row>
      <xdr:rowOff>76200</xdr:rowOff>
    </xdr:from>
    <xdr:to>
      <xdr:col>5</xdr:col>
      <xdr:colOff>647700</xdr:colOff>
      <xdr:row>0</xdr:row>
      <xdr:rowOff>752475</xdr:rowOff>
    </xdr:to>
    <xdr:grpSp>
      <xdr:nvGrpSpPr>
        <xdr:cNvPr id="12" name="11 Grupo"/>
        <xdr:cNvGrpSpPr/>
      </xdr:nvGrpSpPr>
      <xdr:grpSpPr>
        <a:xfrm>
          <a:off x="85725" y="76200"/>
          <a:ext cx="8610600" cy="676275"/>
          <a:chOff x="238125" y="47625"/>
          <a:chExt cx="9191625" cy="638175"/>
        </a:xfrm>
      </xdr:grpSpPr>
      <xdr:sp macro="" textlink="">
        <xdr:nvSpPr>
          <xdr:cNvPr id="13" name="12 Rectángulo"/>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4" name="13 Rectángulo"/>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Cuestiones de la organización</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5" name="14 Rectángulo"/>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29</xdr:row>
      <xdr:rowOff>57150</xdr:rowOff>
    </xdr:from>
    <xdr:to>
      <xdr:col>11</xdr:col>
      <xdr:colOff>2681539</xdr:colOff>
      <xdr:row>37</xdr:row>
      <xdr:rowOff>41275</xdr:rowOff>
    </xdr:to>
    <xdr:pic>
      <xdr:nvPicPr>
        <xdr:cNvPr id="3" name="Picture 4" descr="BRAIN:Users:MARIO:Desktop:WORK 2015:CHAMO:Alcaldia_Marca Ciudad_2015:Marca Ciudad_Piezas:AB_Membrete:untitled folder:AB_B_ Hoja memebreteada -02.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59450"/>
          <a:ext cx="19001327" cy="1431926"/>
        </a:xfrm>
        <a:prstGeom prst="rect">
          <a:avLst/>
        </a:prstGeom>
        <a:noFill/>
        <a:ln>
          <a:noFill/>
        </a:ln>
      </xdr:spPr>
    </xdr:pic>
    <xdr:clientData/>
  </xdr:twoCellAnchor>
  <xdr:twoCellAnchor editAs="oneCell">
    <xdr:from>
      <xdr:col>2</xdr:col>
      <xdr:colOff>60960</xdr:colOff>
      <xdr:row>29</xdr:row>
      <xdr:rowOff>0</xdr:rowOff>
    </xdr:from>
    <xdr:to>
      <xdr:col>2</xdr:col>
      <xdr:colOff>927101</xdr:colOff>
      <xdr:row>31</xdr:row>
      <xdr:rowOff>12698</xdr:rowOff>
    </xdr:to>
    <xdr:pic>
      <xdr:nvPicPr>
        <xdr:cNvPr id="4" name="Imagen 3"/>
        <xdr:cNvPicPr>
          <a:picLocks noChangeAspect="1"/>
        </xdr:cNvPicPr>
      </xdr:nvPicPr>
      <xdr:blipFill>
        <a:blip xmlns:r="http://schemas.openxmlformats.org/officeDocument/2006/relationships" r:embed="rId2"/>
        <a:stretch>
          <a:fillRect/>
        </a:stretch>
      </xdr:blipFill>
      <xdr:spPr>
        <a:xfrm>
          <a:off x="1635760" y="9834880"/>
          <a:ext cx="866141" cy="378460"/>
        </a:xfrm>
        <a:prstGeom prst="rect">
          <a:avLst/>
        </a:prstGeom>
      </xdr:spPr>
    </xdr:pic>
    <xdr:clientData/>
  </xdr:twoCellAnchor>
  <xdr:twoCellAnchor editAs="oneCell">
    <xdr:from>
      <xdr:col>3</xdr:col>
      <xdr:colOff>527051</xdr:colOff>
      <xdr:row>24</xdr:row>
      <xdr:rowOff>403860</xdr:rowOff>
    </xdr:from>
    <xdr:to>
      <xdr:col>8</xdr:col>
      <xdr:colOff>73662</xdr:colOff>
      <xdr:row>26</xdr:row>
      <xdr:rowOff>2316482</xdr:rowOff>
    </xdr:to>
    <xdr:pic>
      <xdr:nvPicPr>
        <xdr:cNvPr id="7" name="Picture 2" descr="http://3.bp.blogspot.com/-MeaGgADFBw4/UZoUqMqZhNI/AAAAAAAAAVM/ozJTBMsOwbc/s1600/matriz.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32451" y="12367260"/>
          <a:ext cx="5471161" cy="3560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xdr:row>
      <xdr:rowOff>0</xdr:rowOff>
    </xdr:from>
    <xdr:to>
      <xdr:col>12</xdr:col>
      <xdr:colOff>304800</xdr:colOff>
      <xdr:row>3</xdr:row>
      <xdr:rowOff>304800</xdr:rowOff>
    </xdr:to>
    <xdr:sp macro="" textlink="">
      <xdr:nvSpPr>
        <xdr:cNvPr id="6"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xdr:cNvSpPr>
          <a:spLocks noChangeAspect="1" noChangeArrowheads="1"/>
        </xdr:cNvSpPr>
      </xdr:nvSpPr>
      <xdr:spPr bwMode="auto">
        <a:xfrm>
          <a:off x="237744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3</xdr:row>
      <xdr:rowOff>0</xdr:rowOff>
    </xdr:from>
    <xdr:ext cx="304800" cy="304800"/>
    <xdr:sp macro="" textlink="">
      <xdr:nvSpPr>
        <xdr:cNvPr id="8"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xdr:cNvSpPr>
          <a:spLocks noChangeAspect="1" noChangeArrowheads="1"/>
        </xdr:cNvSpPr>
      </xdr:nvSpPr>
      <xdr:spPr bwMode="auto">
        <a:xfrm>
          <a:off x="475488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xdr:row>
      <xdr:rowOff>0</xdr:rowOff>
    </xdr:from>
    <xdr:ext cx="304800" cy="304800"/>
    <xdr:sp macro="" textlink="">
      <xdr:nvSpPr>
        <xdr:cNvPr id="9"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xdr:cNvSpPr>
          <a:spLocks noChangeAspect="1" noChangeArrowheads="1"/>
        </xdr:cNvSpPr>
      </xdr:nvSpPr>
      <xdr:spPr bwMode="auto">
        <a:xfrm>
          <a:off x="713232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18</xdr:col>
      <xdr:colOff>0</xdr:colOff>
      <xdr:row>3</xdr:row>
      <xdr:rowOff>0</xdr:rowOff>
    </xdr:from>
    <xdr:ext cx="304800" cy="304800"/>
    <xdr:sp macro="" textlink="">
      <xdr:nvSpPr>
        <xdr:cNvPr id="10"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xdr:cNvSpPr>
          <a:spLocks noChangeAspect="1" noChangeArrowheads="1"/>
        </xdr:cNvSpPr>
      </xdr:nvSpPr>
      <xdr:spPr bwMode="auto">
        <a:xfrm>
          <a:off x="950976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9</xdr:col>
      <xdr:colOff>3000375</xdr:colOff>
      <xdr:row>27</xdr:row>
      <xdr:rowOff>111124</xdr:rowOff>
    </xdr:from>
    <xdr:to>
      <xdr:col>10</xdr:col>
      <xdr:colOff>1166813</xdr:colOff>
      <xdr:row>30</xdr:row>
      <xdr:rowOff>15875</xdr:rowOff>
    </xdr:to>
    <xdr:sp macro="" textlink="">
      <xdr:nvSpPr>
        <xdr:cNvPr id="2" name="1 CuadroTexto"/>
        <xdr:cNvSpPr txBox="1"/>
      </xdr:nvSpPr>
      <xdr:spPr>
        <a:xfrm>
          <a:off x="14708188" y="23995062"/>
          <a:ext cx="1651000"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Version: 1.0.</a:t>
          </a:r>
          <a:r>
            <a:rPr lang="es-CO" sz="1100" baseline="0"/>
            <a:t>          Aprobacion : 22/11/18</a:t>
          </a:r>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1729740</xdr:colOff>
      <xdr:row>6</xdr:row>
      <xdr:rowOff>68580</xdr:rowOff>
    </xdr:from>
    <xdr:ext cx="184731" cy="264560"/>
    <xdr:sp macro="" textlink="">
      <xdr:nvSpPr>
        <xdr:cNvPr id="2" name="TextBox 1"/>
        <xdr:cNvSpPr txBox="1"/>
      </xdr:nvSpPr>
      <xdr:spPr>
        <a:xfrm>
          <a:off x="7326630" y="948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xdr:col>
      <xdr:colOff>132760</xdr:colOff>
      <xdr:row>0</xdr:row>
      <xdr:rowOff>47625</xdr:rowOff>
    </xdr:from>
    <xdr:to>
      <xdr:col>4</xdr:col>
      <xdr:colOff>1933575</xdr:colOff>
      <xdr:row>0</xdr:row>
      <xdr:rowOff>723900</xdr:rowOff>
    </xdr:to>
    <xdr:grpSp>
      <xdr:nvGrpSpPr>
        <xdr:cNvPr id="6" name="5 Grupo"/>
        <xdr:cNvGrpSpPr/>
      </xdr:nvGrpSpPr>
      <xdr:grpSpPr>
        <a:xfrm>
          <a:off x="1942510" y="47625"/>
          <a:ext cx="7765846" cy="676275"/>
          <a:chOff x="1914525" y="47625"/>
          <a:chExt cx="7515225" cy="638175"/>
        </a:xfrm>
      </xdr:grpSpPr>
      <xdr:sp macro="" textlink="">
        <xdr:nvSpPr>
          <xdr:cNvPr id="8" name="7 Rectángulo"/>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Registro de oportunidades</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9" name="8 Rectángulo"/>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twoCellAnchor editAs="oneCell">
    <xdr:from>
      <xdr:col>2</xdr:col>
      <xdr:colOff>50800</xdr:colOff>
      <xdr:row>0</xdr:row>
      <xdr:rowOff>0</xdr:rowOff>
    </xdr:from>
    <xdr:to>
      <xdr:col>6</xdr:col>
      <xdr:colOff>75565</xdr:colOff>
      <xdr:row>0</xdr:row>
      <xdr:rowOff>723900</xdr:rowOff>
    </xdr:to>
    <xdr:pic>
      <xdr:nvPicPr>
        <xdr:cNvPr id="10" name="Imagen 9"/>
        <xdr:cNvPicPr>
          <a:picLocks noChangeAspect="1"/>
        </xdr:cNvPicPr>
      </xdr:nvPicPr>
      <xdr:blipFill>
        <a:blip xmlns:r="http://schemas.openxmlformats.org/officeDocument/2006/relationships" r:embed="rId1"/>
        <a:stretch>
          <a:fillRect/>
        </a:stretch>
      </xdr:blipFill>
      <xdr:spPr>
        <a:xfrm>
          <a:off x="1899920" y="0"/>
          <a:ext cx="9817100" cy="723900"/>
        </a:xfrm>
        <a:prstGeom prst="rect">
          <a:avLst/>
        </a:prstGeom>
      </xdr:spPr>
    </xdr:pic>
    <xdr:clientData/>
  </xdr:twoCellAnchor>
  <xdr:twoCellAnchor editAs="oneCell">
    <xdr:from>
      <xdr:col>2</xdr:col>
      <xdr:colOff>0</xdr:colOff>
      <xdr:row>16</xdr:row>
      <xdr:rowOff>0</xdr:rowOff>
    </xdr:from>
    <xdr:to>
      <xdr:col>16</xdr:col>
      <xdr:colOff>91440</xdr:colOff>
      <xdr:row>23</xdr:row>
      <xdr:rowOff>165100</xdr:rowOff>
    </xdr:to>
    <xdr:pic>
      <xdr:nvPicPr>
        <xdr:cNvPr id="11" name="Picture 4" descr="BRAIN:Users:MARIO:Desktop:WORK 2015:CHAMO:Alcaldia_Marca Ciudad_2015:Marca Ciudad_Piezas:AB_Membrete:untitled folder:AB_B_ Hoja memebreteada -02.jp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49120" y="5242560"/>
          <a:ext cx="24333200" cy="1445260"/>
        </a:xfrm>
        <a:prstGeom prst="rect">
          <a:avLst/>
        </a:prstGeom>
        <a:noFill/>
        <a:ln>
          <a:noFill/>
        </a:ln>
      </xdr:spPr>
    </xdr:pic>
    <xdr:clientData/>
  </xdr:twoCellAnchor>
  <xdr:twoCellAnchor editAs="oneCell">
    <xdr:from>
      <xdr:col>7</xdr:col>
      <xdr:colOff>63500</xdr:colOff>
      <xdr:row>14</xdr:row>
      <xdr:rowOff>0</xdr:rowOff>
    </xdr:from>
    <xdr:to>
      <xdr:col>8</xdr:col>
      <xdr:colOff>863601</xdr:colOff>
      <xdr:row>14</xdr:row>
      <xdr:rowOff>378460</xdr:rowOff>
    </xdr:to>
    <xdr:pic>
      <xdr:nvPicPr>
        <xdr:cNvPr id="12" name="Imagen 11"/>
        <xdr:cNvPicPr>
          <a:picLocks noChangeAspect="1"/>
        </xdr:cNvPicPr>
      </xdr:nvPicPr>
      <xdr:blipFill>
        <a:blip xmlns:r="http://schemas.openxmlformats.org/officeDocument/2006/relationships" r:embed="rId3"/>
        <a:stretch>
          <a:fillRect/>
        </a:stretch>
      </xdr:blipFill>
      <xdr:spPr>
        <a:xfrm>
          <a:off x="16129000" y="7213600"/>
          <a:ext cx="2260601" cy="3784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1729740</xdr:colOff>
      <xdr:row>4</xdr:row>
      <xdr:rowOff>68580</xdr:rowOff>
    </xdr:from>
    <xdr:ext cx="184731" cy="264560"/>
    <xdr:sp macro="" textlink="">
      <xdr:nvSpPr>
        <xdr:cNvPr id="2" name="TextBox 1"/>
        <xdr:cNvSpPr txBox="1"/>
      </xdr:nvSpPr>
      <xdr:spPr>
        <a:xfrm>
          <a:off x="5120640" y="830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2</xdr:col>
      <xdr:colOff>1028701</xdr:colOff>
      <xdr:row>15</xdr:row>
      <xdr:rowOff>228600</xdr:rowOff>
    </xdr:from>
    <xdr:to>
      <xdr:col>6</xdr:col>
      <xdr:colOff>523876</xdr:colOff>
      <xdr:row>23</xdr:row>
      <xdr:rowOff>180976</xdr:rowOff>
    </xdr:to>
    <xdr:sp macro="" textlink="">
      <xdr:nvSpPr>
        <xdr:cNvPr id="3" name="Speech Bubble: Rectangle 2"/>
        <xdr:cNvSpPr/>
      </xdr:nvSpPr>
      <xdr:spPr>
        <a:xfrm>
          <a:off x="3048001" y="3228975"/>
          <a:ext cx="3381375" cy="2047876"/>
        </a:xfrm>
        <a:prstGeom prst="wedgeRectCallout">
          <a:avLst>
            <a:gd name="adj1" fmla="val -58960"/>
            <a:gd name="adj2" fmla="val -13328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Edite de acuerdo</a:t>
          </a:r>
          <a:r>
            <a:rPr lang="en-US" sz="1100" baseline="0">
              <a:solidFill>
                <a:schemeClr val="tx1"/>
              </a:solidFill>
            </a:rPr>
            <a:t> a sus necesidades</a:t>
          </a:r>
          <a:r>
            <a:rPr lang="en-US" sz="1100">
              <a:solidFill>
                <a:schemeClr val="tx1"/>
              </a:solidFill>
            </a:rPr>
            <a:t>.</a:t>
          </a:r>
          <a:r>
            <a:rPr lang="en-US" sz="1100" baseline="0">
              <a:solidFill>
                <a:schemeClr val="tx1"/>
              </a:solidFill>
            </a:rPr>
            <a:t> </a:t>
          </a:r>
        </a:p>
        <a:p>
          <a:pPr algn="l"/>
          <a:endParaRPr lang="en-US" sz="1100" baseline="0">
            <a:solidFill>
              <a:schemeClr val="tx1"/>
            </a:solidFill>
          </a:endParaRPr>
        </a:p>
        <a:p>
          <a:pPr algn="l"/>
          <a:r>
            <a:rPr lang="en-US" sz="1100" baseline="0">
              <a:solidFill>
                <a:schemeClr val="tx1"/>
              </a:solidFill>
            </a:rPr>
            <a:t>El </a:t>
          </a:r>
          <a:r>
            <a:rPr lang="en-US" sz="1100" b="1" baseline="0">
              <a:solidFill>
                <a:schemeClr val="tx1"/>
              </a:solidFill>
            </a:rPr>
            <a:t>límite de riesgos </a:t>
          </a:r>
          <a:r>
            <a:rPr lang="en-US" sz="1100" baseline="0">
              <a:solidFill>
                <a:schemeClr val="tx1"/>
              </a:solidFill>
            </a:rPr>
            <a:t>es el puntaje mínimo riesgo que activará un plan de mitigación obligatorio.</a:t>
          </a:r>
        </a:p>
        <a:p>
          <a:pPr algn="l"/>
          <a:endParaRPr lang="en-US" sz="1100" baseline="0">
            <a:solidFill>
              <a:schemeClr val="tx1"/>
            </a:solidFill>
          </a:endParaRPr>
        </a:p>
        <a:p>
          <a:pPr algn="l"/>
          <a:r>
            <a:rPr lang="en-US" sz="1100" b="1" baseline="0">
              <a:solidFill>
                <a:schemeClr val="tx1"/>
              </a:solidFill>
            </a:rPr>
            <a:t>Consideración límite del riesgo </a:t>
          </a:r>
          <a:r>
            <a:rPr lang="en-US" sz="1100" baseline="0">
              <a:solidFill>
                <a:schemeClr val="tx1"/>
              </a:solidFill>
            </a:rPr>
            <a:t>es una puntuación que sugiere activar un plan de mitigación (prevensión).</a:t>
          </a:r>
        </a:p>
        <a:p>
          <a:pPr algn="l"/>
          <a:endParaRPr lang="en-US" sz="1100" baseline="0">
            <a:solidFill>
              <a:schemeClr val="tx1"/>
            </a:solidFill>
          </a:endParaRPr>
        </a:p>
        <a:p>
          <a:pPr algn="l"/>
          <a:r>
            <a:rPr lang="en-US" sz="1100">
              <a:solidFill>
                <a:schemeClr val="tx1"/>
              </a:solidFill>
            </a:rPr>
            <a:t>El </a:t>
          </a:r>
          <a:r>
            <a:rPr lang="en-US" sz="1100" b="1">
              <a:solidFill>
                <a:schemeClr val="tx1"/>
              </a:solidFill>
            </a:rPr>
            <a:t>límite de oportunidad </a:t>
          </a:r>
          <a:r>
            <a:rPr lang="en-US" sz="1100">
              <a:solidFill>
                <a:schemeClr val="tx1"/>
              </a:solidFill>
            </a:rPr>
            <a:t>es la puntuación mínima que requeriría un sistema para</a:t>
          </a:r>
          <a:r>
            <a:rPr lang="en-US" sz="1100" baseline="0">
              <a:solidFill>
                <a:schemeClr val="tx1"/>
              </a:solidFill>
            </a:rPr>
            <a:t> armar un </a:t>
          </a:r>
          <a:r>
            <a:rPr lang="en-US" sz="1100">
              <a:solidFill>
                <a:schemeClr val="tx1"/>
              </a:solidFill>
            </a:rPr>
            <a:t>"plan de </a:t>
          </a:r>
          <a:r>
            <a:rPr lang="en-US" sz="1100">
              <a:solidFill>
                <a:sysClr val="windowText" lastClr="000000"/>
              </a:solidFill>
              <a:effectLst/>
              <a:latin typeface="+mn-lt"/>
              <a:ea typeface="+mn-ea"/>
              <a:cs typeface="+mn-cs"/>
            </a:rPr>
            <a:t>persecución</a:t>
          </a:r>
          <a:r>
            <a:rPr lang="en-US" sz="1100">
              <a:solidFill>
                <a:schemeClr val="tx1"/>
              </a:solidFill>
            </a:rPr>
            <a:t> de oportunidades ."</a:t>
          </a:r>
        </a:p>
      </xdr:txBody>
    </xdr:sp>
    <xdr:clientData/>
  </xdr:twoCellAnchor>
  <xdr:twoCellAnchor>
    <xdr:from>
      <xdr:col>6</xdr:col>
      <xdr:colOff>581025</xdr:colOff>
      <xdr:row>15</xdr:row>
      <xdr:rowOff>200025</xdr:rowOff>
    </xdr:from>
    <xdr:to>
      <xdr:col>7</xdr:col>
      <xdr:colOff>95250</xdr:colOff>
      <xdr:row>21</xdr:row>
      <xdr:rowOff>200025</xdr:rowOff>
    </xdr:to>
    <xdr:sp macro="" textlink="">
      <xdr:nvSpPr>
        <xdr:cNvPr id="4" name="Speech Bubble: Rectangle 3"/>
        <xdr:cNvSpPr/>
      </xdr:nvSpPr>
      <xdr:spPr>
        <a:xfrm>
          <a:off x="6210300" y="3200400"/>
          <a:ext cx="1628775" cy="1524000"/>
        </a:xfrm>
        <a:prstGeom prst="wedgeRectCallout">
          <a:avLst>
            <a:gd name="adj1" fmla="val 109143"/>
            <a:gd name="adj2" fmla="val -8983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Personalizar la lista de procesos internos aquí. Puede añadir tantos como necesite, y las listas desplegables en otra parte de esta hoja de cálculo se rellenarán automáticamente.</a:t>
          </a:r>
        </a:p>
      </xdr:txBody>
    </xdr:sp>
    <xdr:clientData/>
  </xdr:twoCellAnchor>
  <xdr:twoCellAnchor>
    <xdr:from>
      <xdr:col>2</xdr:col>
      <xdr:colOff>1047750</xdr:colOff>
      <xdr:row>24</xdr:row>
      <xdr:rowOff>114300</xdr:rowOff>
    </xdr:from>
    <xdr:to>
      <xdr:col>7</xdr:col>
      <xdr:colOff>209550</xdr:colOff>
      <xdr:row>27</xdr:row>
      <xdr:rowOff>47625</xdr:rowOff>
    </xdr:to>
    <xdr:sp macro="" textlink="">
      <xdr:nvSpPr>
        <xdr:cNvPr id="5" name="Speech Bubble: Rectangle 4"/>
        <xdr:cNvSpPr/>
      </xdr:nvSpPr>
      <xdr:spPr>
        <a:xfrm>
          <a:off x="3067050" y="5400675"/>
          <a:ext cx="5829300" cy="504825"/>
        </a:xfrm>
        <a:prstGeom prst="wedgeRectCallout">
          <a:avLst>
            <a:gd name="adj1" fmla="val -59863"/>
            <a:gd name="adj2" fmla="val -4084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Esta área ofrece algunos datos sencillos sobre los riesgos y oportunidades que se pueden incorporar en sus actividades de revisión por la dirección.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20Pertuz/AppData/Local/Packages/Microsoft.MicrosoftEdge_8wekyb3d8bbwe/TempState/Downloads/2017%20-Registro%20de%20Riesgos%20y%20Oportunidad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artes"/>
      <sheetName val="Cuestiones"/>
      <sheetName val="Riesgos registro"/>
      <sheetName val="Opor registro"/>
      <sheetName val="Controle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showGridLines="0" workbookViewId="0">
      <selection activeCell="C17" sqref="C17"/>
    </sheetView>
  </sheetViews>
  <sheetFormatPr baseColWidth="10" defaultColWidth="9.140625" defaultRowHeight="15"/>
  <cols>
    <col min="1" max="1" width="39.7109375" style="1" customWidth="1"/>
    <col min="2" max="2" width="6.85546875" style="1" bestFit="1" customWidth="1"/>
    <col min="3" max="3" width="82.42578125" style="1" customWidth="1"/>
    <col min="4" max="16384" width="9.140625" style="1"/>
  </cols>
  <sheetData>
    <row r="1" spans="1:13" ht="73.5" customHeight="1">
      <c r="A1" s="21"/>
      <c r="C1" s="26"/>
      <c r="D1" s="22"/>
    </row>
    <row r="2" spans="1:13" s="2" customFormat="1" ht="17.100000000000001" customHeight="1">
      <c r="A2" s="41" t="s">
        <v>7</v>
      </c>
      <c r="B2" s="41" t="s">
        <v>0</v>
      </c>
      <c r="C2" s="41" t="s">
        <v>8</v>
      </c>
    </row>
    <row r="3" spans="1:13">
      <c r="A3" s="30"/>
      <c r="B3" s="30" t="s">
        <v>10</v>
      </c>
      <c r="C3" s="30" t="s">
        <v>114</v>
      </c>
    </row>
    <row r="4" spans="1:13">
      <c r="A4" s="30" t="s">
        <v>114</v>
      </c>
      <c r="B4" s="30" t="s">
        <v>9</v>
      </c>
      <c r="C4" s="30" t="s">
        <v>114</v>
      </c>
    </row>
    <row r="5" spans="1:13">
      <c r="A5" s="30" t="s">
        <v>114</v>
      </c>
      <c r="B5" s="30" t="s">
        <v>9</v>
      </c>
      <c r="C5" s="30" t="s">
        <v>114</v>
      </c>
    </row>
    <row r="6" spans="1:13">
      <c r="A6" s="30" t="s">
        <v>114</v>
      </c>
      <c r="B6" s="30" t="s">
        <v>9</v>
      </c>
      <c r="C6" s="30" t="s">
        <v>114</v>
      </c>
    </row>
    <row r="7" spans="1:13">
      <c r="A7" s="30" t="s">
        <v>114</v>
      </c>
      <c r="B7" s="30" t="s">
        <v>10</v>
      </c>
      <c r="C7" s="30" t="s">
        <v>114</v>
      </c>
    </row>
    <row r="8" spans="1:13">
      <c r="A8" s="30" t="s">
        <v>114</v>
      </c>
      <c r="B8" s="30" t="s">
        <v>9</v>
      </c>
      <c r="C8" s="30" t="s">
        <v>114</v>
      </c>
    </row>
    <row r="9" spans="1:13">
      <c r="A9" s="30" t="s">
        <v>114</v>
      </c>
      <c r="B9" s="30" t="s">
        <v>10</v>
      </c>
      <c r="C9" s="30" t="s">
        <v>114</v>
      </c>
    </row>
    <row r="10" spans="1:13">
      <c r="A10" s="30" t="s">
        <v>114</v>
      </c>
      <c r="B10" s="30" t="s">
        <v>9</v>
      </c>
      <c r="C10" s="30" t="s">
        <v>114</v>
      </c>
    </row>
    <row r="11" spans="1:13">
      <c r="A11" s="30" t="s">
        <v>114</v>
      </c>
      <c r="B11" s="30" t="s">
        <v>10</v>
      </c>
      <c r="C11" s="30" t="s">
        <v>114</v>
      </c>
    </row>
    <row r="12" spans="1:13">
      <c r="A12" s="30" t="s">
        <v>114</v>
      </c>
      <c r="B12" s="30" t="s">
        <v>9</v>
      </c>
      <c r="C12" s="30" t="s">
        <v>114</v>
      </c>
    </row>
    <row r="13" spans="1:13">
      <c r="A13" s="30" t="s">
        <v>114</v>
      </c>
      <c r="B13" s="30" t="s">
        <v>9</v>
      </c>
      <c r="C13" s="30" t="s">
        <v>114</v>
      </c>
    </row>
    <row r="14" spans="1:13">
      <c r="A14" s="30" t="s">
        <v>114</v>
      </c>
      <c r="B14" s="30" t="s">
        <v>9</v>
      </c>
      <c r="C14" s="30" t="s">
        <v>114</v>
      </c>
    </row>
    <row r="15" spans="1:13">
      <c r="A15" s="30" t="s">
        <v>114</v>
      </c>
      <c r="B15" s="30" t="s">
        <v>9</v>
      </c>
      <c r="C15" s="30" t="s">
        <v>114</v>
      </c>
    </row>
    <row r="16" spans="1:13">
      <c r="A16" s="30" t="s">
        <v>114</v>
      </c>
      <c r="B16" s="30" t="s">
        <v>9</v>
      </c>
      <c r="C16" s="30" t="s">
        <v>114</v>
      </c>
      <c r="M16" s="1">
        <v>11</v>
      </c>
    </row>
    <row r="17" spans="1:3">
      <c r="A17" s="30" t="s">
        <v>114</v>
      </c>
      <c r="B17" s="30" t="s">
        <v>10</v>
      </c>
      <c r="C17" s="30" t="s">
        <v>114</v>
      </c>
    </row>
    <row r="18" spans="1:3">
      <c r="A18" s="30"/>
      <c r="B18" s="30"/>
      <c r="C18" s="30"/>
    </row>
    <row r="19" spans="1:3">
      <c r="A19" s="30"/>
      <c r="B19" s="30"/>
      <c r="C19" s="30"/>
    </row>
    <row r="20" spans="1:3">
      <c r="A20" s="30"/>
      <c r="B20" s="30"/>
      <c r="C20" s="30"/>
    </row>
    <row r="21" spans="1:3">
      <c r="A21" s="30"/>
      <c r="B21" s="30"/>
      <c r="C21" s="30"/>
    </row>
    <row r="22" spans="1:3">
      <c r="A22" s="30"/>
      <c r="B22" s="30"/>
      <c r="C22" s="30"/>
    </row>
    <row r="23" spans="1:3">
      <c r="A23" s="30"/>
      <c r="B23" s="30"/>
      <c r="C23" s="30"/>
    </row>
    <row r="24" spans="1:3">
      <c r="A24" s="30"/>
      <c r="B24" s="30"/>
      <c r="C24" s="30"/>
    </row>
    <row r="25" spans="1:3">
      <c r="A25" s="30"/>
      <c r="B25" s="30"/>
      <c r="C25" s="30"/>
    </row>
    <row r="26" spans="1:3">
      <c r="A26" s="30"/>
      <c r="B26" s="30"/>
      <c r="C26" s="30"/>
    </row>
    <row r="27" spans="1:3">
      <c r="A27" s="30"/>
      <c r="B27" s="30"/>
      <c r="C27" s="30"/>
    </row>
    <row r="28" spans="1:3">
      <c r="A28" s="30"/>
      <c r="B28" s="30"/>
      <c r="C28" s="30"/>
    </row>
    <row r="29" spans="1:3">
      <c r="A29" s="30"/>
      <c r="B29" s="30"/>
      <c r="C29" s="30"/>
    </row>
    <row r="30" spans="1:3">
      <c r="A30" s="30"/>
      <c r="B30" s="30"/>
      <c r="C30" s="30"/>
    </row>
    <row r="31" spans="1:3">
      <c r="A31" s="30"/>
      <c r="B31" s="30"/>
      <c r="C31" s="30"/>
    </row>
    <row r="32" spans="1:3">
      <c r="A32" s="30"/>
      <c r="B32" s="30"/>
      <c r="C32" s="30"/>
    </row>
    <row r="33" spans="1:3">
      <c r="A33" s="30"/>
      <c r="B33" s="30"/>
      <c r="C33" s="30"/>
    </row>
    <row r="34" spans="1:3">
      <c r="A34" s="30"/>
      <c r="B34" s="30"/>
      <c r="C34" s="30"/>
    </row>
    <row r="35" spans="1:3">
      <c r="A35" s="30"/>
      <c r="B35" s="30"/>
      <c r="C35" s="30"/>
    </row>
    <row r="36" spans="1:3">
      <c r="A36" s="30"/>
      <c r="B36" s="30"/>
      <c r="C36" s="30"/>
    </row>
    <row r="37" spans="1:3">
      <c r="A37" s="30"/>
      <c r="B37" s="30"/>
      <c r="C37" s="30"/>
    </row>
    <row r="38" spans="1:3">
      <c r="A38" s="30"/>
      <c r="B38" s="30"/>
      <c r="C38" s="30"/>
    </row>
    <row r="39" spans="1:3">
      <c r="A39" s="30"/>
      <c r="B39" s="30"/>
      <c r="C39" s="30"/>
    </row>
    <row r="40" spans="1:3">
      <c r="A40" s="30"/>
      <c r="B40" s="30"/>
      <c r="C40" s="30"/>
    </row>
    <row r="41" spans="1:3">
      <c r="A41" s="30"/>
      <c r="B41" s="30"/>
      <c r="C41" s="30"/>
    </row>
    <row r="42" spans="1:3">
      <c r="A42" s="30"/>
      <c r="B42" s="30"/>
      <c r="C42" s="30"/>
    </row>
    <row r="43" spans="1:3">
      <c r="A43" s="30"/>
      <c r="B43" s="30"/>
      <c r="C43" s="30"/>
    </row>
    <row r="44" spans="1:3">
      <c r="A44" s="30"/>
      <c r="B44" s="30"/>
      <c r="C44" s="30"/>
    </row>
    <row r="45" spans="1:3">
      <c r="A45" s="30"/>
      <c r="B45" s="30"/>
      <c r="C45" s="30"/>
    </row>
    <row r="46" spans="1:3">
      <c r="A46" s="30"/>
      <c r="B46" s="30"/>
      <c r="C46" s="30"/>
    </row>
    <row r="47" spans="1:3">
      <c r="A47" s="30"/>
      <c r="B47" s="30"/>
      <c r="C47" s="30"/>
    </row>
    <row r="48" spans="1:3">
      <c r="A48" s="30"/>
      <c r="B48" s="30"/>
      <c r="C48" s="30"/>
    </row>
    <row r="49" spans="1:3">
      <c r="A49" s="30"/>
      <c r="B49" s="30"/>
      <c r="C49" s="30"/>
    </row>
    <row r="50" spans="1:3">
      <c r="A50" s="30"/>
      <c r="B50" s="30"/>
      <c r="C50" s="30"/>
    </row>
    <row r="51" spans="1:3">
      <c r="A51" s="30"/>
      <c r="B51" s="30"/>
      <c r="C51" s="30"/>
    </row>
    <row r="52" spans="1:3">
      <c r="A52" s="30"/>
      <c r="B52" s="30"/>
      <c r="C52" s="30"/>
    </row>
    <row r="53" spans="1:3">
      <c r="A53" s="30"/>
      <c r="B53" s="30"/>
      <c r="C53" s="30"/>
    </row>
    <row r="54" spans="1:3">
      <c r="A54" s="30"/>
      <c r="B54" s="30"/>
      <c r="C54" s="30"/>
    </row>
    <row r="55" spans="1:3">
      <c r="A55" s="30"/>
      <c r="B55" s="30"/>
      <c r="C55" s="30"/>
    </row>
    <row r="56" spans="1:3">
      <c r="A56" s="30"/>
      <c r="B56" s="30"/>
      <c r="C56" s="30"/>
    </row>
    <row r="57" spans="1:3">
      <c r="A57" s="30"/>
      <c r="B57" s="30"/>
      <c r="C57" s="30"/>
    </row>
    <row r="58" spans="1:3">
      <c r="A58" s="30"/>
      <c r="B58" s="30"/>
      <c r="C58" s="30"/>
    </row>
    <row r="59" spans="1:3">
      <c r="A59" s="30"/>
      <c r="B59" s="30"/>
      <c r="C59" s="30"/>
    </row>
    <row r="60" spans="1:3">
      <c r="A60" s="30"/>
      <c r="B60" s="30"/>
      <c r="C60" s="30"/>
    </row>
    <row r="61" spans="1:3">
      <c r="A61" s="30"/>
      <c r="B61" s="30"/>
      <c r="C61" s="30"/>
    </row>
    <row r="62" spans="1:3">
      <c r="A62" s="30"/>
      <c r="B62" s="30"/>
      <c r="C62" s="30"/>
    </row>
    <row r="63" spans="1:3">
      <c r="A63" s="30"/>
      <c r="B63" s="30"/>
      <c r="C63" s="30"/>
    </row>
    <row r="64" spans="1:3">
      <c r="A64" s="30"/>
      <c r="B64" s="30"/>
      <c r="C64" s="30"/>
    </row>
    <row r="65" spans="1:3">
      <c r="A65" s="30"/>
      <c r="B65" s="30"/>
      <c r="C65" s="30"/>
    </row>
    <row r="66" spans="1:3">
      <c r="A66" s="30"/>
      <c r="B66" s="30"/>
      <c r="C66" s="30"/>
    </row>
    <row r="67" spans="1:3">
      <c r="A67" s="30"/>
      <c r="B67" s="30"/>
      <c r="C67" s="30"/>
    </row>
    <row r="68" spans="1:3">
      <c r="A68" s="30"/>
      <c r="B68" s="30"/>
      <c r="C68" s="30"/>
    </row>
    <row r="69" spans="1:3">
      <c r="A69" s="30"/>
      <c r="B69" s="30"/>
      <c r="C69" s="30"/>
    </row>
    <row r="70" spans="1:3">
      <c r="A70" s="30"/>
      <c r="B70" s="30"/>
      <c r="C70" s="30"/>
    </row>
    <row r="71" spans="1:3">
      <c r="A71" s="30"/>
      <c r="B71" s="30"/>
      <c r="C71" s="30"/>
    </row>
    <row r="72" spans="1:3">
      <c r="A72" s="30"/>
      <c r="B72" s="30"/>
      <c r="C72" s="30"/>
    </row>
    <row r="73" spans="1:3">
      <c r="A73" s="30"/>
      <c r="B73" s="30"/>
      <c r="C73" s="30"/>
    </row>
    <row r="74" spans="1:3">
      <c r="A74" s="30"/>
      <c r="B74" s="30"/>
      <c r="C74" s="30"/>
    </row>
  </sheetData>
  <sheetProtection insertRows="0" deleteRows="0" selectLockedCells="1" sort="0" autoFilter="0"/>
  <sortState ref="A3:C17">
    <sortCondition ref="A3:A17"/>
  </sortState>
  <dataValidations count="1">
    <dataValidation type="list" allowBlank="1" showInputMessage="1" showErrorMessage="1" sqref="B3:B74">
      <formula1>Type</formula1>
    </dataValidation>
  </dataValidations>
  <pageMargins left="0.7" right="0.7" top="0.75" bottom="0.75" header="0.3" footer="0.3"/>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showGridLines="0" showWhiteSpace="0" workbookViewId="0">
      <selection activeCell="D3" sqref="D3"/>
    </sheetView>
  </sheetViews>
  <sheetFormatPr baseColWidth="10" defaultColWidth="8.85546875" defaultRowHeight="15"/>
  <cols>
    <col min="1" max="1" width="3.28515625" style="28" customWidth="1"/>
    <col min="2" max="2" width="25.7109375" style="1" customWidth="1"/>
    <col min="3" max="3" width="57" style="1" customWidth="1"/>
    <col min="4" max="4" width="13" style="1" customWidth="1"/>
    <col min="5" max="5" width="21.7109375" style="1" customWidth="1"/>
    <col min="6" max="6" width="9.85546875" style="1" customWidth="1"/>
    <col min="7" max="7" width="53.140625" style="1" customWidth="1"/>
    <col min="8" max="8" width="58.28515625" style="1" bestFit="1" customWidth="1"/>
    <col min="9" max="16384" width="8.85546875" style="1"/>
  </cols>
  <sheetData>
    <row r="1" spans="1:8" ht="71.25" customHeight="1">
      <c r="B1" s="21"/>
      <c r="C1" s="43"/>
      <c r="D1" s="43"/>
      <c r="E1" s="43"/>
      <c r="F1" s="22"/>
    </row>
    <row r="2" spans="1:8" s="2" customFormat="1" ht="17.100000000000001" customHeight="1">
      <c r="A2" s="42" t="s">
        <v>12</v>
      </c>
      <c r="B2" s="41" t="s">
        <v>7</v>
      </c>
      <c r="C2" s="41" t="s">
        <v>13</v>
      </c>
      <c r="D2" s="41" t="s">
        <v>14</v>
      </c>
      <c r="E2" s="41" t="s">
        <v>15</v>
      </c>
      <c r="F2" s="41" t="s">
        <v>16</v>
      </c>
      <c r="G2" s="41" t="s">
        <v>17</v>
      </c>
      <c r="H2" s="41" t="s">
        <v>18</v>
      </c>
    </row>
    <row r="3" spans="1:8">
      <c r="A3" s="29">
        <v>1</v>
      </c>
      <c r="B3" s="30" t="s">
        <v>114</v>
      </c>
      <c r="C3" s="30" t="s">
        <v>114</v>
      </c>
      <c r="D3" s="30" t="s">
        <v>20</v>
      </c>
      <c r="E3" s="30" t="s">
        <v>26</v>
      </c>
      <c r="F3" s="30" t="s">
        <v>31</v>
      </c>
      <c r="G3" s="30" t="s">
        <v>114</v>
      </c>
      <c r="H3" s="30"/>
    </row>
    <row r="4" spans="1:8">
      <c r="A4" s="29">
        <f>A3+1</f>
        <v>2</v>
      </c>
      <c r="B4" s="30" t="s">
        <v>114</v>
      </c>
      <c r="C4" s="30" t="s">
        <v>114</v>
      </c>
      <c r="D4" s="30" t="s">
        <v>24</v>
      </c>
      <c r="E4" s="30" t="s">
        <v>26</v>
      </c>
      <c r="F4" s="30" t="s">
        <v>33</v>
      </c>
      <c r="G4" s="30" t="s">
        <v>114</v>
      </c>
      <c r="H4" s="30" t="s">
        <v>114</v>
      </c>
    </row>
    <row r="5" spans="1:8">
      <c r="A5" s="29">
        <f t="shared" ref="A5:A68" si="0">A4+1</f>
        <v>3</v>
      </c>
      <c r="B5" s="30" t="s">
        <v>114</v>
      </c>
      <c r="C5" s="30" t="s">
        <v>114</v>
      </c>
      <c r="D5" s="30" t="s">
        <v>20</v>
      </c>
      <c r="E5" s="30" t="s">
        <v>28</v>
      </c>
      <c r="F5" s="30" t="s">
        <v>31</v>
      </c>
      <c r="G5" s="30" t="s">
        <v>114</v>
      </c>
      <c r="H5" s="30" t="s">
        <v>114</v>
      </c>
    </row>
    <row r="6" spans="1:8">
      <c r="A6" s="29">
        <f t="shared" si="0"/>
        <v>4</v>
      </c>
      <c r="B6" s="30" t="s">
        <v>114</v>
      </c>
      <c r="C6" s="30" t="s">
        <v>114</v>
      </c>
      <c r="D6" s="47" t="s">
        <v>20</v>
      </c>
      <c r="E6" s="47" t="s">
        <v>26</v>
      </c>
      <c r="F6" s="47" t="s">
        <v>31</v>
      </c>
      <c r="G6" s="30" t="s">
        <v>114</v>
      </c>
      <c r="H6" s="30" t="s">
        <v>114</v>
      </c>
    </row>
    <row r="7" spans="1:8">
      <c r="A7" s="29">
        <f t="shared" si="0"/>
        <v>5</v>
      </c>
      <c r="B7" s="30" t="s">
        <v>114</v>
      </c>
      <c r="C7" s="30" t="s">
        <v>114</v>
      </c>
      <c r="D7" s="47" t="s">
        <v>20</v>
      </c>
      <c r="E7" s="47" t="s">
        <v>26</v>
      </c>
      <c r="F7" s="47" t="s">
        <v>31</v>
      </c>
      <c r="G7" s="30" t="s">
        <v>114</v>
      </c>
      <c r="H7" s="30" t="s">
        <v>114</v>
      </c>
    </row>
    <row r="8" spans="1:8">
      <c r="A8" s="29">
        <f t="shared" si="0"/>
        <v>6</v>
      </c>
      <c r="B8" s="30" t="s">
        <v>114</v>
      </c>
      <c r="C8" s="30" t="s">
        <v>114</v>
      </c>
      <c r="D8" s="44" t="s">
        <v>23</v>
      </c>
      <c r="E8" s="44" t="s">
        <v>26</v>
      </c>
      <c r="F8" s="44" t="s">
        <v>32</v>
      </c>
      <c r="G8" s="30" t="s">
        <v>114</v>
      </c>
      <c r="H8" s="30" t="s">
        <v>114</v>
      </c>
    </row>
    <row r="9" spans="1:8">
      <c r="A9" s="29">
        <f t="shared" si="0"/>
        <v>7</v>
      </c>
      <c r="B9" s="30" t="s">
        <v>114</v>
      </c>
      <c r="C9" s="30" t="s">
        <v>114</v>
      </c>
      <c r="D9" s="47" t="s">
        <v>20</v>
      </c>
      <c r="E9" s="47" t="s">
        <v>26</v>
      </c>
      <c r="F9" s="47" t="s">
        <v>32</v>
      </c>
      <c r="G9" s="30" t="s">
        <v>114</v>
      </c>
      <c r="H9" s="30" t="s">
        <v>114</v>
      </c>
    </row>
    <row r="10" spans="1:8">
      <c r="A10" s="29">
        <f t="shared" si="0"/>
        <v>8</v>
      </c>
      <c r="B10" s="30" t="s">
        <v>114</v>
      </c>
      <c r="C10" s="30" t="s">
        <v>114</v>
      </c>
      <c r="D10" s="44" t="s">
        <v>23</v>
      </c>
      <c r="E10" s="44" t="s">
        <v>26</v>
      </c>
      <c r="F10" s="44" t="s">
        <v>31</v>
      </c>
      <c r="G10" s="30" t="s">
        <v>114</v>
      </c>
      <c r="H10" s="30" t="s">
        <v>114</v>
      </c>
    </row>
    <row r="11" spans="1:8">
      <c r="A11" s="29">
        <f t="shared" si="0"/>
        <v>9</v>
      </c>
      <c r="B11" s="30" t="s">
        <v>114</v>
      </c>
      <c r="C11" s="30" t="s">
        <v>114</v>
      </c>
      <c r="D11" s="47" t="s">
        <v>20</v>
      </c>
      <c r="E11" s="47" t="s">
        <v>27</v>
      </c>
      <c r="F11" s="47" t="s">
        <v>32</v>
      </c>
      <c r="G11" s="30" t="s">
        <v>114</v>
      </c>
      <c r="H11" s="30" t="s">
        <v>114</v>
      </c>
    </row>
    <row r="12" spans="1:8">
      <c r="A12" s="29">
        <f t="shared" si="0"/>
        <v>10</v>
      </c>
      <c r="B12" s="30" t="s">
        <v>114</v>
      </c>
      <c r="C12" s="30" t="s">
        <v>114</v>
      </c>
      <c r="D12" s="49" t="s">
        <v>20</v>
      </c>
      <c r="E12" s="49" t="s">
        <v>28</v>
      </c>
      <c r="F12" s="49" t="s">
        <v>32</v>
      </c>
      <c r="G12" s="30" t="s">
        <v>114</v>
      </c>
      <c r="H12" s="30" t="s">
        <v>114</v>
      </c>
    </row>
    <row r="13" spans="1:8">
      <c r="A13" s="29">
        <f t="shared" si="0"/>
        <v>11</v>
      </c>
      <c r="B13" s="30" t="s">
        <v>114</v>
      </c>
      <c r="C13" s="30" t="s">
        <v>114</v>
      </c>
      <c r="D13" s="49" t="s">
        <v>20</v>
      </c>
      <c r="E13" s="49" t="s">
        <v>28</v>
      </c>
      <c r="F13" s="49" t="s">
        <v>32</v>
      </c>
      <c r="G13" s="30" t="s">
        <v>114</v>
      </c>
      <c r="H13" s="30" t="s">
        <v>114</v>
      </c>
    </row>
    <row r="14" spans="1:8">
      <c r="A14" s="29">
        <f t="shared" si="0"/>
        <v>12</v>
      </c>
      <c r="B14" s="30" t="s">
        <v>114</v>
      </c>
      <c r="C14" s="30" t="s">
        <v>114</v>
      </c>
      <c r="D14" s="49" t="s">
        <v>20</v>
      </c>
      <c r="E14" s="49" t="s">
        <v>28</v>
      </c>
      <c r="F14" s="49" t="s">
        <v>32</v>
      </c>
      <c r="G14" s="30" t="s">
        <v>114</v>
      </c>
      <c r="H14" s="30" t="s">
        <v>114</v>
      </c>
    </row>
    <row r="15" spans="1:8">
      <c r="A15" s="29">
        <f t="shared" si="0"/>
        <v>13</v>
      </c>
      <c r="B15" s="30" t="s">
        <v>114</v>
      </c>
      <c r="C15" s="30" t="s">
        <v>114</v>
      </c>
      <c r="D15" s="48" t="s">
        <v>20</v>
      </c>
      <c r="E15" s="48" t="s">
        <v>28</v>
      </c>
      <c r="F15" s="48" t="s">
        <v>32</v>
      </c>
      <c r="G15" s="30" t="s">
        <v>114</v>
      </c>
      <c r="H15" s="30" t="s">
        <v>114</v>
      </c>
    </row>
    <row r="16" spans="1:8">
      <c r="A16" s="29">
        <f t="shared" si="0"/>
        <v>14</v>
      </c>
      <c r="B16" s="30" t="s">
        <v>114</v>
      </c>
      <c r="C16" s="30" t="s">
        <v>114</v>
      </c>
      <c r="D16" s="48" t="s">
        <v>24</v>
      </c>
      <c r="E16" s="48" t="s">
        <v>28</v>
      </c>
      <c r="F16" s="48" t="s">
        <v>33</v>
      </c>
      <c r="G16" s="30" t="s">
        <v>114</v>
      </c>
      <c r="H16" s="30" t="s">
        <v>114</v>
      </c>
    </row>
    <row r="17" spans="1:8">
      <c r="A17" s="29">
        <f t="shared" si="0"/>
        <v>15</v>
      </c>
      <c r="B17" s="30" t="s">
        <v>114</v>
      </c>
      <c r="C17" s="30" t="s">
        <v>114</v>
      </c>
      <c r="D17" s="44" t="s">
        <v>23</v>
      </c>
      <c r="E17" s="44" t="s">
        <v>28</v>
      </c>
      <c r="F17" s="44" t="s">
        <v>33</v>
      </c>
      <c r="G17" s="30" t="s">
        <v>114</v>
      </c>
      <c r="H17" s="30" t="s">
        <v>114</v>
      </c>
    </row>
    <row r="18" spans="1:8">
      <c r="A18" s="29">
        <f t="shared" si="0"/>
        <v>16</v>
      </c>
      <c r="B18" s="30" t="s">
        <v>114</v>
      </c>
      <c r="C18" s="30" t="s">
        <v>114</v>
      </c>
      <c r="D18" s="48" t="s">
        <v>20</v>
      </c>
      <c r="E18" s="48" t="s">
        <v>26</v>
      </c>
      <c r="F18" s="48" t="s">
        <v>31</v>
      </c>
      <c r="G18" s="30" t="s">
        <v>114</v>
      </c>
      <c r="H18" s="30"/>
    </row>
    <row r="19" spans="1:8">
      <c r="A19" s="29">
        <f t="shared" si="0"/>
        <v>17</v>
      </c>
      <c r="B19" s="30" t="s">
        <v>114</v>
      </c>
      <c r="C19" s="30" t="s">
        <v>114</v>
      </c>
      <c r="D19" s="30" t="s">
        <v>20</v>
      </c>
      <c r="E19" s="30" t="s">
        <v>26</v>
      </c>
      <c r="F19" s="30" t="s">
        <v>31</v>
      </c>
      <c r="G19" s="30" t="s">
        <v>114</v>
      </c>
      <c r="H19" s="30"/>
    </row>
    <row r="20" spans="1:8">
      <c r="A20" s="29">
        <f t="shared" si="0"/>
        <v>18</v>
      </c>
      <c r="B20" s="30" t="s">
        <v>114</v>
      </c>
      <c r="C20" s="30" t="s">
        <v>114</v>
      </c>
      <c r="D20" s="30" t="s">
        <v>20</v>
      </c>
      <c r="E20" s="30" t="s">
        <v>26</v>
      </c>
      <c r="F20" s="30" t="s">
        <v>31</v>
      </c>
      <c r="G20" s="30" t="s">
        <v>114</v>
      </c>
      <c r="H20" s="30"/>
    </row>
    <row r="21" spans="1:8">
      <c r="A21" s="29">
        <f t="shared" si="0"/>
        <v>19</v>
      </c>
      <c r="B21" s="30" t="s">
        <v>114</v>
      </c>
      <c r="C21" s="30" t="s">
        <v>114</v>
      </c>
      <c r="D21" s="30" t="s">
        <v>20</v>
      </c>
      <c r="E21" s="30" t="s">
        <v>26</v>
      </c>
      <c r="F21" s="30" t="s">
        <v>31</v>
      </c>
      <c r="G21" s="30" t="s">
        <v>114</v>
      </c>
      <c r="H21" s="30"/>
    </row>
    <row r="22" spans="1:8">
      <c r="A22" s="29">
        <f t="shared" si="0"/>
        <v>20</v>
      </c>
      <c r="B22" s="30" t="s">
        <v>114</v>
      </c>
      <c r="C22" s="30" t="s">
        <v>114</v>
      </c>
      <c r="D22" s="30" t="s">
        <v>20</v>
      </c>
      <c r="E22" s="30" t="s">
        <v>26</v>
      </c>
      <c r="F22" s="30" t="s">
        <v>31</v>
      </c>
      <c r="G22" s="30" t="s">
        <v>114</v>
      </c>
      <c r="H22" s="30" t="s">
        <v>114</v>
      </c>
    </row>
    <row r="23" spans="1:8">
      <c r="A23" s="29">
        <f t="shared" si="0"/>
        <v>21</v>
      </c>
      <c r="B23" s="30" t="s">
        <v>114</v>
      </c>
      <c r="C23" s="30" t="s">
        <v>114</v>
      </c>
      <c r="D23" s="30" t="s">
        <v>20</v>
      </c>
      <c r="E23" s="30" t="s">
        <v>28</v>
      </c>
      <c r="F23" s="30" t="s">
        <v>32</v>
      </c>
      <c r="G23" s="30" t="s">
        <v>114</v>
      </c>
      <c r="H23" s="30" t="s">
        <v>114</v>
      </c>
    </row>
    <row r="24" spans="1:8">
      <c r="A24" s="29">
        <f t="shared" si="0"/>
        <v>22</v>
      </c>
      <c r="B24" s="30" t="s">
        <v>114</v>
      </c>
      <c r="C24" s="30" t="s">
        <v>114</v>
      </c>
      <c r="D24" s="30" t="s">
        <v>20</v>
      </c>
      <c r="E24" s="30" t="s">
        <v>28</v>
      </c>
      <c r="F24" s="30" t="s">
        <v>32</v>
      </c>
      <c r="G24" s="30" t="s">
        <v>114</v>
      </c>
      <c r="H24" s="30" t="s">
        <v>114</v>
      </c>
    </row>
    <row r="25" spans="1:8">
      <c r="A25" s="29">
        <f t="shared" si="0"/>
        <v>23</v>
      </c>
      <c r="B25" s="30" t="s">
        <v>114</v>
      </c>
      <c r="C25" s="30" t="s">
        <v>114</v>
      </c>
      <c r="D25" s="30" t="s">
        <v>20</v>
      </c>
      <c r="E25" s="30" t="s">
        <v>28</v>
      </c>
      <c r="F25" s="30" t="s">
        <v>32</v>
      </c>
      <c r="G25" s="30" t="s">
        <v>114</v>
      </c>
      <c r="H25" s="30" t="s">
        <v>114</v>
      </c>
    </row>
    <row r="26" spans="1:8">
      <c r="A26" s="29">
        <f t="shared" si="0"/>
        <v>24</v>
      </c>
      <c r="B26" s="30" t="s">
        <v>114</v>
      </c>
      <c r="C26" s="30" t="s">
        <v>114</v>
      </c>
      <c r="D26" s="45" t="s">
        <v>20</v>
      </c>
      <c r="E26" s="45" t="s">
        <v>28</v>
      </c>
      <c r="F26" s="45" t="s">
        <v>32</v>
      </c>
      <c r="G26" s="30" t="s">
        <v>114</v>
      </c>
      <c r="H26" s="30" t="s">
        <v>114</v>
      </c>
    </row>
    <row r="27" spans="1:8">
      <c r="A27" s="29">
        <f t="shared" si="0"/>
        <v>25</v>
      </c>
      <c r="B27" s="30" t="s">
        <v>114</v>
      </c>
      <c r="C27" s="30" t="s">
        <v>114</v>
      </c>
      <c r="D27" s="45" t="s">
        <v>20</v>
      </c>
      <c r="E27" s="45" t="s">
        <v>29</v>
      </c>
      <c r="F27" s="45" t="s">
        <v>32</v>
      </c>
      <c r="G27" s="30" t="s">
        <v>114</v>
      </c>
      <c r="H27" s="30" t="s">
        <v>114</v>
      </c>
    </row>
    <row r="28" spans="1:8">
      <c r="A28" s="29">
        <f t="shared" si="0"/>
        <v>26</v>
      </c>
      <c r="B28" s="30" t="s">
        <v>114</v>
      </c>
      <c r="C28" s="30" t="s">
        <v>114</v>
      </c>
      <c r="D28" s="45" t="s">
        <v>20</v>
      </c>
      <c r="E28" s="45" t="s">
        <v>29</v>
      </c>
      <c r="F28" s="45" t="s">
        <v>32</v>
      </c>
      <c r="G28" s="30" t="s">
        <v>114</v>
      </c>
      <c r="H28" s="30" t="s">
        <v>114</v>
      </c>
    </row>
    <row r="29" spans="1:8">
      <c r="A29" s="29">
        <f t="shared" si="0"/>
        <v>27</v>
      </c>
      <c r="B29" s="30" t="s">
        <v>114</v>
      </c>
      <c r="C29" s="30" t="s">
        <v>114</v>
      </c>
      <c r="D29" s="45" t="s">
        <v>24</v>
      </c>
      <c r="E29" s="45" t="s">
        <v>29</v>
      </c>
      <c r="F29" s="45" t="s">
        <v>32</v>
      </c>
      <c r="G29" s="30" t="s">
        <v>114</v>
      </c>
      <c r="H29" s="30" t="s">
        <v>114</v>
      </c>
    </row>
    <row r="30" spans="1:8">
      <c r="A30" s="29">
        <f t="shared" si="0"/>
        <v>28</v>
      </c>
      <c r="B30" s="30" t="s">
        <v>114</v>
      </c>
      <c r="C30" s="30" t="s">
        <v>114</v>
      </c>
      <c r="D30" s="45" t="s">
        <v>20</v>
      </c>
      <c r="E30" s="45" t="s">
        <v>26</v>
      </c>
      <c r="F30" s="45" t="s">
        <v>33</v>
      </c>
      <c r="G30" s="30" t="s">
        <v>114</v>
      </c>
      <c r="H30" s="30"/>
    </row>
    <row r="31" spans="1:8">
      <c r="A31" s="29">
        <f t="shared" si="0"/>
        <v>29</v>
      </c>
      <c r="B31" s="30" t="s">
        <v>114</v>
      </c>
      <c r="C31" s="30" t="s">
        <v>114</v>
      </c>
      <c r="D31" s="45" t="s">
        <v>20</v>
      </c>
      <c r="E31" s="45" t="s">
        <v>26</v>
      </c>
      <c r="F31" s="45" t="s">
        <v>33</v>
      </c>
      <c r="G31" s="30" t="s">
        <v>114</v>
      </c>
      <c r="H31" s="30" t="s">
        <v>114</v>
      </c>
    </row>
    <row r="32" spans="1:8">
      <c r="A32" s="29">
        <f t="shared" si="0"/>
        <v>30</v>
      </c>
      <c r="B32" s="30" t="s">
        <v>114</v>
      </c>
      <c r="C32" s="30" t="s">
        <v>114</v>
      </c>
      <c r="D32" s="46" t="s">
        <v>20</v>
      </c>
      <c r="E32" s="46" t="s">
        <v>28</v>
      </c>
      <c r="F32" s="46" t="s">
        <v>31</v>
      </c>
      <c r="G32" s="30" t="s">
        <v>114</v>
      </c>
      <c r="H32" s="30" t="s">
        <v>114</v>
      </c>
    </row>
    <row r="33" spans="1:8">
      <c r="A33" s="29">
        <f t="shared" si="0"/>
        <v>31</v>
      </c>
      <c r="B33" s="30" t="s">
        <v>115</v>
      </c>
      <c r="C33" s="30" t="s">
        <v>114</v>
      </c>
      <c r="D33" s="46" t="s">
        <v>20</v>
      </c>
      <c r="E33" s="46" t="s">
        <v>28</v>
      </c>
      <c r="F33" s="46" t="s">
        <v>32</v>
      </c>
      <c r="G33" s="30" t="s">
        <v>114</v>
      </c>
      <c r="H33" s="30" t="s">
        <v>114</v>
      </c>
    </row>
    <row r="34" spans="1:8">
      <c r="A34" s="29">
        <f t="shared" si="0"/>
        <v>32</v>
      </c>
      <c r="B34" s="30" t="s">
        <v>114</v>
      </c>
      <c r="C34" s="30" t="s">
        <v>114</v>
      </c>
      <c r="D34" s="44" t="s">
        <v>23</v>
      </c>
      <c r="E34" s="44" t="s">
        <v>28</v>
      </c>
      <c r="F34" s="44" t="s">
        <v>32</v>
      </c>
      <c r="G34" s="30" t="s">
        <v>114</v>
      </c>
      <c r="H34" s="30" t="s">
        <v>114</v>
      </c>
    </row>
    <row r="35" spans="1:8">
      <c r="A35" s="29">
        <f t="shared" si="0"/>
        <v>33</v>
      </c>
      <c r="B35" s="30" t="s">
        <v>114</v>
      </c>
      <c r="C35" s="30" t="s">
        <v>114</v>
      </c>
      <c r="D35" s="46" t="s">
        <v>20</v>
      </c>
      <c r="E35" s="46" t="s">
        <v>26</v>
      </c>
      <c r="F35" s="46" t="s">
        <v>32</v>
      </c>
      <c r="G35" s="30" t="s">
        <v>114</v>
      </c>
      <c r="H35" s="30" t="s">
        <v>114</v>
      </c>
    </row>
    <row r="36" spans="1:8">
      <c r="A36" s="29">
        <f t="shared" si="0"/>
        <v>34</v>
      </c>
      <c r="B36" s="30" t="s">
        <v>114</v>
      </c>
      <c r="C36" s="30" t="s">
        <v>114</v>
      </c>
      <c r="D36" s="46" t="s">
        <v>20</v>
      </c>
      <c r="E36" s="46" t="s">
        <v>26</v>
      </c>
      <c r="F36" s="46" t="s">
        <v>32</v>
      </c>
      <c r="G36" s="30" t="s">
        <v>114</v>
      </c>
      <c r="H36" s="30"/>
    </row>
    <row r="37" spans="1:8">
      <c r="A37" s="29">
        <f t="shared" si="0"/>
        <v>35</v>
      </c>
      <c r="B37" s="30"/>
      <c r="C37" s="31"/>
      <c r="D37" s="30"/>
      <c r="E37" s="30"/>
      <c r="F37" s="30"/>
      <c r="G37" s="30"/>
      <c r="H37" s="30"/>
    </row>
    <row r="38" spans="1:8">
      <c r="A38" s="29">
        <f t="shared" si="0"/>
        <v>36</v>
      </c>
      <c r="B38" s="32"/>
      <c r="C38" s="31"/>
      <c r="D38" s="30"/>
      <c r="E38" s="30"/>
      <c r="F38" s="30"/>
      <c r="G38" s="30"/>
      <c r="H38" s="30"/>
    </row>
    <row r="39" spans="1:8">
      <c r="A39" s="29">
        <f t="shared" si="0"/>
        <v>37</v>
      </c>
      <c r="B39" s="30"/>
      <c r="C39" s="31"/>
      <c r="D39" s="30"/>
      <c r="E39" s="30"/>
      <c r="F39" s="30"/>
      <c r="G39" s="30"/>
      <c r="H39" s="30"/>
    </row>
    <row r="40" spans="1:8">
      <c r="A40" s="29">
        <f t="shared" si="0"/>
        <v>38</v>
      </c>
      <c r="B40" s="30"/>
      <c r="C40" s="31"/>
      <c r="D40" s="30"/>
      <c r="E40" s="30"/>
      <c r="F40" s="30"/>
      <c r="G40" s="30"/>
      <c r="H40" s="30"/>
    </row>
    <row r="41" spans="1:8">
      <c r="A41" s="29">
        <f t="shared" si="0"/>
        <v>39</v>
      </c>
      <c r="B41" s="30"/>
      <c r="C41" s="31"/>
      <c r="D41" s="30"/>
      <c r="E41" s="30"/>
      <c r="F41" s="30"/>
      <c r="G41" s="30"/>
      <c r="H41" s="30"/>
    </row>
    <row r="42" spans="1:8">
      <c r="A42" s="29">
        <f t="shared" si="0"/>
        <v>40</v>
      </c>
      <c r="B42" s="30"/>
      <c r="C42" s="31"/>
      <c r="D42" s="30"/>
      <c r="E42" s="30"/>
      <c r="F42" s="30"/>
      <c r="G42" s="30"/>
      <c r="H42" s="30"/>
    </row>
    <row r="43" spans="1:8">
      <c r="A43" s="29">
        <f t="shared" si="0"/>
        <v>41</v>
      </c>
      <c r="B43" s="30"/>
      <c r="C43" s="31"/>
      <c r="D43" s="30"/>
      <c r="E43" s="30"/>
      <c r="F43" s="30"/>
      <c r="G43" s="30"/>
      <c r="H43" s="30"/>
    </row>
    <row r="44" spans="1:8">
      <c r="A44" s="29">
        <f t="shared" si="0"/>
        <v>42</v>
      </c>
      <c r="B44" s="30"/>
      <c r="C44" s="31"/>
      <c r="D44" s="30"/>
      <c r="E44" s="30"/>
      <c r="F44" s="30"/>
      <c r="G44" s="30"/>
      <c r="H44" s="30"/>
    </row>
    <row r="45" spans="1:8">
      <c r="A45" s="29">
        <f t="shared" si="0"/>
        <v>43</v>
      </c>
      <c r="B45" s="30"/>
      <c r="C45" s="31"/>
      <c r="D45" s="30"/>
      <c r="E45" s="30"/>
      <c r="F45" s="30"/>
      <c r="G45" s="30"/>
      <c r="H45" s="30"/>
    </row>
    <row r="46" spans="1:8">
      <c r="A46" s="29">
        <f t="shared" si="0"/>
        <v>44</v>
      </c>
      <c r="B46" s="30"/>
      <c r="C46" s="31"/>
      <c r="D46" s="30"/>
      <c r="E46" s="30"/>
      <c r="F46" s="30"/>
      <c r="G46" s="30"/>
      <c r="H46" s="30"/>
    </row>
    <row r="47" spans="1:8">
      <c r="A47" s="29">
        <f t="shared" si="0"/>
        <v>45</v>
      </c>
      <c r="B47" s="30"/>
      <c r="C47" s="31"/>
      <c r="D47" s="30"/>
      <c r="E47" s="30"/>
      <c r="F47" s="30"/>
      <c r="G47" s="30"/>
      <c r="H47" s="30"/>
    </row>
    <row r="48" spans="1:8">
      <c r="A48" s="29">
        <f t="shared" si="0"/>
        <v>46</v>
      </c>
      <c r="B48" s="30"/>
      <c r="C48" s="31"/>
      <c r="D48" s="30"/>
      <c r="E48" s="30"/>
      <c r="F48" s="30"/>
      <c r="G48" s="30"/>
      <c r="H48" s="30"/>
    </row>
    <row r="49" spans="1:8">
      <c r="A49" s="29">
        <f t="shared" si="0"/>
        <v>47</v>
      </c>
      <c r="B49" s="30"/>
      <c r="C49" s="31"/>
      <c r="D49" s="30"/>
      <c r="E49" s="30"/>
      <c r="F49" s="30"/>
      <c r="G49" s="30"/>
      <c r="H49" s="30"/>
    </row>
    <row r="50" spans="1:8">
      <c r="A50" s="29">
        <f t="shared" si="0"/>
        <v>48</v>
      </c>
      <c r="B50" s="30"/>
      <c r="C50" s="31"/>
      <c r="D50" s="30"/>
      <c r="E50" s="30"/>
      <c r="F50" s="30"/>
      <c r="G50" s="30"/>
      <c r="H50" s="30"/>
    </row>
    <row r="51" spans="1:8">
      <c r="A51" s="29">
        <f t="shared" si="0"/>
        <v>49</v>
      </c>
      <c r="B51" s="30"/>
      <c r="C51" s="31"/>
      <c r="D51" s="30"/>
      <c r="E51" s="30"/>
      <c r="F51" s="30"/>
      <c r="G51" s="30"/>
      <c r="H51" s="30"/>
    </row>
    <row r="52" spans="1:8">
      <c r="A52" s="29">
        <f t="shared" si="0"/>
        <v>50</v>
      </c>
      <c r="B52" s="30"/>
      <c r="C52" s="31"/>
      <c r="D52" s="30"/>
      <c r="E52" s="30"/>
      <c r="F52" s="30"/>
      <c r="G52" s="30"/>
      <c r="H52" s="30"/>
    </row>
    <row r="53" spans="1:8">
      <c r="A53" s="29">
        <f t="shared" si="0"/>
        <v>51</v>
      </c>
      <c r="B53" s="30"/>
      <c r="C53" s="31"/>
      <c r="D53" s="30"/>
      <c r="E53" s="30"/>
      <c r="F53" s="30"/>
      <c r="G53" s="30"/>
      <c r="H53" s="30"/>
    </row>
    <row r="54" spans="1:8">
      <c r="A54" s="29">
        <f t="shared" si="0"/>
        <v>52</v>
      </c>
      <c r="B54" s="30"/>
      <c r="C54" s="31"/>
      <c r="D54" s="30"/>
      <c r="E54" s="30"/>
      <c r="F54" s="30"/>
      <c r="G54" s="30"/>
      <c r="H54" s="30"/>
    </row>
    <row r="55" spans="1:8">
      <c r="A55" s="29">
        <f t="shared" si="0"/>
        <v>53</v>
      </c>
      <c r="B55" s="30"/>
      <c r="C55" s="31"/>
      <c r="D55" s="30"/>
      <c r="E55" s="30"/>
      <c r="F55" s="30"/>
      <c r="G55" s="30"/>
      <c r="H55" s="30"/>
    </row>
    <row r="56" spans="1:8">
      <c r="A56" s="29">
        <f t="shared" si="0"/>
        <v>54</v>
      </c>
      <c r="B56" s="30"/>
      <c r="C56" s="31"/>
      <c r="D56" s="30"/>
      <c r="E56" s="30"/>
      <c r="F56" s="30"/>
      <c r="G56" s="30"/>
      <c r="H56" s="30"/>
    </row>
    <row r="57" spans="1:8">
      <c r="A57" s="29">
        <f t="shared" si="0"/>
        <v>55</v>
      </c>
      <c r="B57" s="30"/>
      <c r="C57" s="31"/>
      <c r="D57" s="30"/>
      <c r="E57" s="30"/>
      <c r="F57" s="30"/>
      <c r="G57" s="30"/>
      <c r="H57" s="30"/>
    </row>
    <row r="58" spans="1:8">
      <c r="A58" s="29">
        <f t="shared" si="0"/>
        <v>56</v>
      </c>
      <c r="B58" s="30"/>
      <c r="C58" s="31"/>
      <c r="D58" s="30"/>
      <c r="E58" s="30"/>
      <c r="F58" s="30"/>
      <c r="G58" s="30"/>
      <c r="H58" s="30"/>
    </row>
    <row r="59" spans="1:8">
      <c r="A59" s="29">
        <f t="shared" si="0"/>
        <v>57</v>
      </c>
      <c r="B59" s="30"/>
      <c r="C59" s="31"/>
      <c r="D59" s="30"/>
      <c r="E59" s="30"/>
      <c r="F59" s="30"/>
      <c r="G59" s="30"/>
      <c r="H59" s="30"/>
    </row>
    <row r="60" spans="1:8">
      <c r="A60" s="29">
        <f t="shared" si="0"/>
        <v>58</v>
      </c>
      <c r="B60" s="30"/>
      <c r="C60" s="31"/>
      <c r="D60" s="30"/>
      <c r="E60" s="30"/>
      <c r="F60" s="30"/>
      <c r="G60" s="30"/>
      <c r="H60" s="30"/>
    </row>
    <row r="61" spans="1:8">
      <c r="A61" s="29">
        <f t="shared" si="0"/>
        <v>59</v>
      </c>
      <c r="B61" s="30"/>
      <c r="C61" s="31"/>
      <c r="D61" s="30"/>
      <c r="E61" s="30"/>
      <c r="F61" s="30"/>
      <c r="G61" s="30"/>
      <c r="H61" s="30"/>
    </row>
    <row r="62" spans="1:8">
      <c r="A62" s="29">
        <f t="shared" si="0"/>
        <v>60</v>
      </c>
      <c r="B62" s="30"/>
      <c r="C62" s="31"/>
      <c r="D62" s="30"/>
      <c r="E62" s="30"/>
      <c r="F62" s="30"/>
      <c r="G62" s="30"/>
      <c r="H62" s="30"/>
    </row>
    <row r="63" spans="1:8">
      <c r="A63" s="29">
        <f t="shared" si="0"/>
        <v>61</v>
      </c>
      <c r="B63" s="30"/>
      <c r="C63" s="31"/>
      <c r="D63" s="30"/>
      <c r="E63" s="30"/>
      <c r="F63" s="30"/>
      <c r="G63" s="30"/>
      <c r="H63" s="30"/>
    </row>
    <row r="64" spans="1:8">
      <c r="A64" s="29">
        <f t="shared" si="0"/>
        <v>62</v>
      </c>
      <c r="B64" s="30"/>
      <c r="C64" s="31"/>
      <c r="D64" s="30"/>
      <c r="E64" s="30"/>
      <c r="F64" s="30"/>
      <c r="G64" s="30"/>
      <c r="H64" s="30"/>
    </row>
    <row r="65" spans="1:8">
      <c r="A65" s="29">
        <f t="shared" si="0"/>
        <v>63</v>
      </c>
      <c r="B65" s="30"/>
      <c r="C65" s="31"/>
      <c r="D65" s="30"/>
      <c r="E65" s="30"/>
      <c r="F65" s="30"/>
      <c r="G65" s="30"/>
      <c r="H65" s="30"/>
    </row>
    <row r="66" spans="1:8">
      <c r="A66" s="29">
        <f t="shared" si="0"/>
        <v>64</v>
      </c>
      <c r="B66" s="30"/>
      <c r="C66" s="31"/>
      <c r="D66" s="30"/>
      <c r="E66" s="30"/>
      <c r="F66" s="30"/>
      <c r="G66" s="30"/>
      <c r="H66" s="30"/>
    </row>
    <row r="67" spans="1:8">
      <c r="A67" s="29">
        <f t="shared" si="0"/>
        <v>65</v>
      </c>
      <c r="B67" s="30"/>
      <c r="C67" s="31"/>
      <c r="D67" s="30"/>
      <c r="E67" s="30"/>
      <c r="F67" s="30"/>
      <c r="G67" s="30"/>
      <c r="H67" s="30"/>
    </row>
    <row r="68" spans="1:8">
      <c r="A68" s="29">
        <f t="shared" si="0"/>
        <v>66</v>
      </c>
      <c r="B68" s="30"/>
      <c r="C68" s="31"/>
      <c r="D68" s="30"/>
      <c r="E68" s="30"/>
      <c r="F68" s="30"/>
      <c r="G68" s="30"/>
      <c r="H68" s="30"/>
    </row>
    <row r="69" spans="1:8">
      <c r="A69" s="29">
        <f t="shared" ref="A69:A101" si="1">A68+1</f>
        <v>67</v>
      </c>
      <c r="B69" s="30"/>
      <c r="C69" s="31"/>
      <c r="D69" s="30"/>
      <c r="E69" s="30"/>
      <c r="F69" s="30"/>
      <c r="G69" s="30"/>
      <c r="H69" s="30"/>
    </row>
    <row r="70" spans="1:8">
      <c r="A70" s="29">
        <f t="shared" si="1"/>
        <v>68</v>
      </c>
      <c r="B70" s="30"/>
      <c r="C70" s="31"/>
      <c r="D70" s="30"/>
      <c r="E70" s="30"/>
      <c r="F70" s="30"/>
      <c r="G70" s="30"/>
      <c r="H70" s="30"/>
    </row>
    <row r="71" spans="1:8">
      <c r="A71" s="29">
        <f t="shared" si="1"/>
        <v>69</v>
      </c>
      <c r="B71" s="30"/>
      <c r="C71" s="31"/>
      <c r="D71" s="30"/>
      <c r="E71" s="30"/>
      <c r="F71" s="30"/>
      <c r="G71" s="30"/>
      <c r="H71" s="30"/>
    </row>
    <row r="72" spans="1:8">
      <c r="A72" s="29">
        <f t="shared" si="1"/>
        <v>70</v>
      </c>
      <c r="B72" s="30"/>
      <c r="C72" s="31"/>
      <c r="D72" s="30"/>
      <c r="E72" s="30"/>
      <c r="F72" s="30"/>
      <c r="G72" s="30"/>
      <c r="H72" s="30"/>
    </row>
    <row r="73" spans="1:8">
      <c r="A73" s="29">
        <f t="shared" si="1"/>
        <v>71</v>
      </c>
      <c r="B73" s="30"/>
      <c r="C73" s="31"/>
      <c r="D73" s="30"/>
      <c r="E73" s="30"/>
      <c r="F73" s="30"/>
      <c r="G73" s="30"/>
      <c r="H73" s="30"/>
    </row>
    <row r="74" spans="1:8">
      <c r="A74" s="29">
        <f t="shared" si="1"/>
        <v>72</v>
      </c>
      <c r="B74" s="30"/>
      <c r="C74" s="31"/>
      <c r="D74" s="30"/>
      <c r="E74" s="30"/>
      <c r="F74" s="30"/>
      <c r="G74" s="30"/>
      <c r="H74" s="30"/>
    </row>
    <row r="75" spans="1:8">
      <c r="A75" s="29">
        <f t="shared" si="1"/>
        <v>73</v>
      </c>
      <c r="B75" s="30"/>
      <c r="C75" s="31"/>
      <c r="D75" s="30"/>
      <c r="E75" s="30"/>
      <c r="F75" s="30"/>
      <c r="G75" s="30"/>
      <c r="H75" s="30"/>
    </row>
    <row r="76" spans="1:8">
      <c r="A76" s="29">
        <f t="shared" si="1"/>
        <v>74</v>
      </c>
      <c r="B76" s="30"/>
      <c r="C76" s="31"/>
      <c r="D76" s="30"/>
      <c r="E76" s="30"/>
      <c r="F76" s="30"/>
      <c r="G76" s="30"/>
      <c r="H76" s="30"/>
    </row>
    <row r="77" spans="1:8">
      <c r="A77" s="29">
        <f t="shared" si="1"/>
        <v>75</v>
      </c>
      <c r="B77" s="30"/>
      <c r="C77" s="31"/>
      <c r="D77" s="30"/>
      <c r="E77" s="30"/>
      <c r="F77" s="30"/>
      <c r="G77" s="30"/>
      <c r="H77" s="30"/>
    </row>
    <row r="78" spans="1:8">
      <c r="A78" s="29">
        <f t="shared" si="1"/>
        <v>76</v>
      </c>
      <c r="B78" s="30"/>
      <c r="C78" s="31"/>
      <c r="D78" s="30"/>
      <c r="E78" s="30"/>
      <c r="F78" s="30"/>
      <c r="G78" s="30"/>
      <c r="H78" s="30"/>
    </row>
    <row r="79" spans="1:8">
      <c r="A79" s="29">
        <f t="shared" si="1"/>
        <v>77</v>
      </c>
      <c r="B79" s="30"/>
      <c r="C79" s="31"/>
      <c r="D79" s="30"/>
      <c r="E79" s="30"/>
      <c r="F79" s="30"/>
      <c r="G79" s="30"/>
      <c r="H79" s="30"/>
    </row>
    <row r="80" spans="1:8">
      <c r="A80" s="29">
        <f t="shared" si="1"/>
        <v>78</v>
      </c>
      <c r="B80" s="30"/>
      <c r="C80" s="31"/>
      <c r="D80" s="30"/>
      <c r="E80" s="30"/>
      <c r="F80" s="30"/>
      <c r="G80" s="30"/>
      <c r="H80" s="30"/>
    </row>
    <row r="81" spans="1:8">
      <c r="A81" s="29">
        <f t="shared" si="1"/>
        <v>79</v>
      </c>
      <c r="B81" s="30"/>
      <c r="C81" s="31"/>
      <c r="D81" s="30"/>
      <c r="E81" s="30"/>
      <c r="F81" s="30"/>
      <c r="G81" s="30"/>
      <c r="H81" s="30"/>
    </row>
    <row r="82" spans="1:8">
      <c r="A82" s="29">
        <f t="shared" si="1"/>
        <v>80</v>
      </c>
      <c r="B82" s="30"/>
      <c r="C82" s="31"/>
      <c r="D82" s="30"/>
      <c r="E82" s="30"/>
      <c r="F82" s="30"/>
      <c r="G82" s="30"/>
      <c r="H82" s="30"/>
    </row>
    <row r="83" spans="1:8">
      <c r="A83" s="29">
        <f t="shared" si="1"/>
        <v>81</v>
      </c>
      <c r="B83" s="30"/>
      <c r="C83" s="31"/>
      <c r="D83" s="30"/>
      <c r="E83" s="30"/>
      <c r="F83" s="30"/>
      <c r="G83" s="30"/>
      <c r="H83" s="30"/>
    </row>
    <row r="84" spans="1:8">
      <c r="A84" s="29">
        <f t="shared" si="1"/>
        <v>82</v>
      </c>
      <c r="B84" s="30"/>
      <c r="C84" s="31"/>
      <c r="D84" s="30"/>
      <c r="E84" s="30"/>
      <c r="F84" s="30"/>
      <c r="G84" s="30"/>
      <c r="H84" s="30"/>
    </row>
    <row r="85" spans="1:8">
      <c r="A85" s="29">
        <f t="shared" si="1"/>
        <v>83</v>
      </c>
      <c r="B85" s="30"/>
      <c r="C85" s="31"/>
      <c r="D85" s="30"/>
      <c r="E85" s="30"/>
      <c r="F85" s="30"/>
      <c r="G85" s="30"/>
      <c r="H85" s="30"/>
    </row>
    <row r="86" spans="1:8">
      <c r="A86" s="29">
        <f t="shared" si="1"/>
        <v>84</v>
      </c>
      <c r="B86" s="30"/>
      <c r="C86" s="31"/>
      <c r="D86" s="30"/>
      <c r="E86" s="30"/>
      <c r="F86" s="30"/>
      <c r="G86" s="30"/>
      <c r="H86" s="30"/>
    </row>
    <row r="87" spans="1:8">
      <c r="A87" s="29">
        <f t="shared" si="1"/>
        <v>85</v>
      </c>
      <c r="B87" s="30"/>
      <c r="C87" s="31"/>
      <c r="D87" s="30"/>
      <c r="E87" s="30"/>
      <c r="F87" s="30"/>
      <c r="G87" s="30"/>
      <c r="H87" s="30"/>
    </row>
    <row r="88" spans="1:8">
      <c r="A88" s="29">
        <f t="shared" si="1"/>
        <v>86</v>
      </c>
      <c r="B88" s="30"/>
      <c r="C88" s="31"/>
      <c r="D88" s="30"/>
      <c r="E88" s="30"/>
      <c r="F88" s="30"/>
      <c r="G88" s="30"/>
      <c r="H88" s="30"/>
    </row>
    <row r="89" spans="1:8">
      <c r="A89" s="29">
        <f t="shared" si="1"/>
        <v>87</v>
      </c>
      <c r="B89" s="30"/>
      <c r="C89" s="31"/>
      <c r="D89" s="30"/>
      <c r="E89" s="30"/>
      <c r="F89" s="30"/>
      <c r="G89" s="30"/>
      <c r="H89" s="30"/>
    </row>
    <row r="90" spans="1:8">
      <c r="A90" s="29">
        <f t="shared" si="1"/>
        <v>88</v>
      </c>
      <c r="B90" s="30"/>
      <c r="C90" s="31"/>
      <c r="D90" s="30"/>
      <c r="E90" s="30"/>
      <c r="F90" s="30"/>
      <c r="G90" s="30"/>
      <c r="H90" s="30"/>
    </row>
    <row r="91" spans="1:8">
      <c r="A91" s="29">
        <f t="shared" si="1"/>
        <v>89</v>
      </c>
      <c r="B91" s="30"/>
      <c r="C91" s="31"/>
      <c r="D91" s="30"/>
      <c r="E91" s="30"/>
      <c r="F91" s="30"/>
      <c r="G91" s="30"/>
      <c r="H91" s="30"/>
    </row>
    <row r="92" spans="1:8">
      <c r="A92" s="29">
        <f t="shared" si="1"/>
        <v>90</v>
      </c>
      <c r="B92" s="30"/>
      <c r="C92" s="31"/>
      <c r="D92" s="30"/>
      <c r="E92" s="30"/>
      <c r="F92" s="30"/>
      <c r="G92" s="30"/>
      <c r="H92" s="30"/>
    </row>
    <row r="93" spans="1:8">
      <c r="A93" s="29">
        <f t="shared" si="1"/>
        <v>91</v>
      </c>
      <c r="B93" s="30"/>
      <c r="C93" s="31"/>
      <c r="D93" s="30"/>
      <c r="E93" s="30"/>
      <c r="F93" s="30"/>
      <c r="G93" s="30"/>
      <c r="H93" s="30"/>
    </row>
    <row r="94" spans="1:8">
      <c r="A94" s="29">
        <f t="shared" si="1"/>
        <v>92</v>
      </c>
      <c r="B94" s="30"/>
      <c r="C94" s="31"/>
      <c r="D94" s="30"/>
      <c r="E94" s="30"/>
      <c r="F94" s="30"/>
      <c r="G94" s="30"/>
      <c r="H94" s="30"/>
    </row>
    <row r="95" spans="1:8">
      <c r="A95" s="29">
        <f t="shared" si="1"/>
        <v>93</v>
      </c>
      <c r="B95" s="30"/>
      <c r="C95" s="31"/>
      <c r="D95" s="30"/>
      <c r="E95" s="30"/>
      <c r="F95" s="30"/>
      <c r="G95" s="30"/>
      <c r="H95" s="30"/>
    </row>
    <row r="96" spans="1:8">
      <c r="A96" s="29">
        <f t="shared" si="1"/>
        <v>94</v>
      </c>
      <c r="B96" s="30"/>
      <c r="C96" s="31"/>
      <c r="D96" s="30"/>
      <c r="E96" s="30"/>
      <c r="F96" s="30"/>
      <c r="G96" s="30"/>
      <c r="H96" s="30"/>
    </row>
    <row r="97" spans="1:8">
      <c r="A97" s="29">
        <f t="shared" si="1"/>
        <v>95</v>
      </c>
      <c r="B97" s="30"/>
      <c r="C97" s="31"/>
      <c r="D97" s="30"/>
      <c r="E97" s="30"/>
      <c r="F97" s="30"/>
      <c r="G97" s="30"/>
      <c r="H97" s="30"/>
    </row>
    <row r="98" spans="1:8">
      <c r="A98" s="29">
        <f t="shared" si="1"/>
        <v>96</v>
      </c>
      <c r="B98" s="30"/>
      <c r="C98" s="31"/>
      <c r="D98" s="30"/>
      <c r="E98" s="30"/>
      <c r="F98" s="30"/>
      <c r="G98" s="30"/>
      <c r="H98" s="30"/>
    </row>
    <row r="99" spans="1:8">
      <c r="A99" s="29">
        <f t="shared" si="1"/>
        <v>97</v>
      </c>
      <c r="B99" s="30"/>
      <c r="C99" s="31"/>
      <c r="D99" s="30"/>
      <c r="E99" s="30"/>
      <c r="F99" s="30"/>
      <c r="G99" s="30"/>
      <c r="H99" s="30"/>
    </row>
    <row r="100" spans="1:8">
      <c r="A100" s="29">
        <f t="shared" si="1"/>
        <v>98</v>
      </c>
      <c r="B100" s="30"/>
      <c r="C100" s="31"/>
      <c r="D100" s="30"/>
      <c r="E100" s="30"/>
      <c r="F100" s="30"/>
      <c r="G100" s="30"/>
      <c r="H100" s="30"/>
    </row>
    <row r="101" spans="1:8">
      <c r="A101" s="29">
        <f t="shared" si="1"/>
        <v>99</v>
      </c>
      <c r="B101" s="30"/>
      <c r="C101" s="31"/>
      <c r="D101" s="30"/>
      <c r="E101" s="30"/>
      <c r="F101" s="30"/>
      <c r="G101" s="30"/>
      <c r="H101" s="30"/>
    </row>
  </sheetData>
  <sheetProtection formatColumns="0" formatRows="0" insertRows="0" deleteRows="0" selectLockedCells="1" sort="0" autoFilter="0"/>
  <sortState ref="B3:H36">
    <sortCondition ref="B3:B36"/>
  </sortState>
  <dataValidations count="5">
    <dataValidation type="list" allowBlank="1" showInputMessage="1" showErrorMessage="1" sqref="B3:B37 B39:B101">
      <formula1>Party</formula1>
    </dataValidation>
    <dataValidation type="list" allowBlank="1" showInputMessage="1" showErrorMessage="1" sqref="D3:D101">
      <formula1>Bias</formula1>
    </dataValidation>
    <dataValidation type="list" allowBlank="1" showInputMessage="1" showErrorMessage="1" sqref="F3:F101">
      <formula1>Priority</formula1>
    </dataValidation>
    <dataValidation type="list" allowBlank="1" showInputMessage="1" sqref="G3:G101">
      <formula1>Treatment</formula1>
    </dataValidation>
    <dataValidation type="list" allowBlank="1" showInputMessage="1" showErrorMessage="1" sqref="E3:E101">
      <formula1>Process</formula1>
    </dataValidation>
  </dataValidations>
  <pageMargins left="0.70866141732283472" right="0.70866141732283472" top="0.74803149606299213" bottom="0.74803149606299213" header="0.31496062992125984" footer="0.31496062992125984"/>
  <pageSetup scale="46" fitToHeight="0" orientation="landscape"/>
  <ignoredErrors>
    <ignoredError sqref="A4:A101" unlocked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3"/>
  <sheetViews>
    <sheetView showGridLines="0" tabSelected="1" zoomScale="80" zoomScaleNormal="80" workbookViewId="0">
      <selection activeCell="A5" sqref="A5"/>
    </sheetView>
  </sheetViews>
  <sheetFormatPr baseColWidth="10" defaultColWidth="9.140625" defaultRowHeight="14.25"/>
  <cols>
    <col min="1" max="1" width="9.7109375" style="5" customWidth="1"/>
    <col min="2" max="2" width="16.7109375" style="5" bestFit="1" customWidth="1"/>
    <col min="3" max="3" width="50.140625" style="6" customWidth="1"/>
    <col min="4" max="4" width="21.140625" style="95" bestFit="1" customWidth="1"/>
    <col min="5" max="5" width="24.140625" style="6" customWidth="1"/>
    <col min="6" max="6" width="11.5703125" style="6" customWidth="1"/>
    <col min="7" max="7" width="17" style="6" customWidth="1"/>
    <col min="8" max="8" width="15" style="6" customWidth="1"/>
    <col min="9" max="9" width="10.140625" style="6" customWidth="1"/>
    <col min="10" max="10" width="52.28515625" style="18" customWidth="1"/>
    <col min="11" max="11" width="18.42578125" style="3" customWidth="1"/>
    <col min="12" max="12" width="52.5703125" style="3" customWidth="1"/>
    <col min="13" max="13" width="20.5703125" style="3" customWidth="1"/>
    <col min="14" max="14" width="12" style="3" customWidth="1"/>
    <col min="15" max="15" width="12.85546875" style="3" customWidth="1"/>
    <col min="16" max="16" width="9.140625" style="3"/>
    <col min="17" max="18" width="12" style="3" customWidth="1"/>
    <col min="19" max="16384" width="9.140625" style="3"/>
  </cols>
  <sheetData>
    <row r="1" spans="1:19" ht="15" thickBot="1"/>
    <row r="2" spans="1:19" s="4" customFormat="1" ht="15" thickBot="1">
      <c r="A2" s="173" t="s">
        <v>272</v>
      </c>
      <c r="B2" s="174"/>
      <c r="C2" s="174"/>
      <c r="D2" s="174"/>
      <c r="E2" s="174"/>
      <c r="F2" s="174"/>
      <c r="G2" s="174"/>
      <c r="H2" s="174"/>
      <c r="I2" s="174"/>
      <c r="J2" s="174"/>
      <c r="K2" s="174"/>
      <c r="L2" s="128"/>
      <c r="M2" s="128"/>
      <c r="N2" s="128"/>
      <c r="O2" s="128"/>
      <c r="P2" s="128"/>
      <c r="Q2" s="128"/>
      <c r="R2" s="128"/>
      <c r="S2" s="128"/>
    </row>
    <row r="3" spans="1:19" ht="51" customHeight="1">
      <c r="A3" s="179" t="s">
        <v>127</v>
      </c>
      <c r="B3" s="181" t="s">
        <v>195</v>
      </c>
      <c r="C3" s="181" t="s">
        <v>20</v>
      </c>
      <c r="D3" s="183" t="s">
        <v>185</v>
      </c>
      <c r="E3" s="183"/>
      <c r="F3" s="175" t="s">
        <v>63</v>
      </c>
      <c r="G3" s="97" t="s">
        <v>187</v>
      </c>
      <c r="H3" s="175" t="s">
        <v>64</v>
      </c>
      <c r="I3" s="175" t="s">
        <v>143</v>
      </c>
      <c r="J3" s="98" t="s">
        <v>65</v>
      </c>
      <c r="K3" s="177" t="s">
        <v>167</v>
      </c>
      <c r="L3" s="172" t="s">
        <v>210</v>
      </c>
      <c r="M3" s="172"/>
      <c r="N3" s="172" t="s">
        <v>211</v>
      </c>
      <c r="O3" s="172"/>
      <c r="P3" s="172" t="s">
        <v>212</v>
      </c>
      <c r="Q3" s="172"/>
      <c r="R3" s="172" t="s">
        <v>213</v>
      </c>
      <c r="S3" s="172"/>
    </row>
    <row r="4" spans="1:19" ht="115.5" thickBot="1">
      <c r="A4" s="180"/>
      <c r="B4" s="182"/>
      <c r="C4" s="182"/>
      <c r="D4" s="104" t="s">
        <v>186</v>
      </c>
      <c r="E4" s="104" t="s">
        <v>184</v>
      </c>
      <c r="F4" s="176"/>
      <c r="G4" s="104" t="s">
        <v>188</v>
      </c>
      <c r="H4" s="176"/>
      <c r="I4" s="176"/>
      <c r="J4" s="105" t="str">
        <f>Listas!V18</f>
        <v>(Requerido para los factores de riesgo &gt;=8, 
sugerido para factores de riesgo entre 5 y 8)</v>
      </c>
      <c r="K4" s="178"/>
      <c r="L4" s="132" t="s">
        <v>214</v>
      </c>
      <c r="M4" s="131" t="s">
        <v>215</v>
      </c>
      <c r="N4" s="131" t="s">
        <v>214</v>
      </c>
      <c r="O4" s="131" t="s">
        <v>215</v>
      </c>
      <c r="P4" s="131" t="s">
        <v>214</v>
      </c>
      <c r="Q4" s="131" t="s">
        <v>215</v>
      </c>
      <c r="R4" s="131" t="s">
        <v>214</v>
      </c>
      <c r="S4" s="131" t="s">
        <v>215</v>
      </c>
    </row>
    <row r="5" spans="1:19" ht="127.5" customHeight="1">
      <c r="A5" s="148">
        <v>1</v>
      </c>
      <c r="B5" s="149" t="s">
        <v>247</v>
      </c>
      <c r="C5" s="150" t="s">
        <v>125</v>
      </c>
      <c r="D5" s="151" t="s">
        <v>173</v>
      </c>
      <c r="E5" s="152" t="str">
        <f>IF($D5="","",(LOOKUP($D5,Listas!$K$2:$K$6,Occurrences)))</f>
        <v>5. Se ha presentado mas de 1 vez en el  año.</v>
      </c>
      <c r="F5" s="153">
        <v>3</v>
      </c>
      <c r="G5" s="151" t="s">
        <v>179</v>
      </c>
      <c r="H5" s="153">
        <f>IF($G5="","",(LOOKUP($G5,Listas!$M$2:$M$6,Listas!$S$2:$S$6)))</f>
        <v>1</v>
      </c>
      <c r="I5" s="103">
        <v>3</v>
      </c>
      <c r="J5" s="170" t="s">
        <v>151</v>
      </c>
      <c r="K5" s="125">
        <f>'Calificacion Controles'!AD4</f>
        <v>0</v>
      </c>
      <c r="L5" s="162" t="s">
        <v>276</v>
      </c>
      <c r="M5" s="163">
        <v>1</v>
      </c>
      <c r="N5" s="154"/>
      <c r="O5" s="154"/>
      <c r="P5" s="154"/>
      <c r="Q5" s="154"/>
      <c r="R5" s="154"/>
      <c r="S5" s="154"/>
    </row>
    <row r="6" spans="1:19" ht="50.1" customHeight="1">
      <c r="A6" s="99">
        <f>A5+1</f>
        <v>2</v>
      </c>
      <c r="B6" s="89" t="s">
        <v>104</v>
      </c>
      <c r="C6" s="86" t="s">
        <v>129</v>
      </c>
      <c r="D6" s="88" t="s">
        <v>170</v>
      </c>
      <c r="E6" s="94" t="str">
        <f>IF($D6="","",(LOOKUP($D6,Listas!$K$2:$K$6,Occurrences)))</f>
        <v>2. Se ha presentado al menos de 1 vez en los últimos 5 años.</v>
      </c>
      <c r="F6" s="102">
        <f>IF($D6="","",(LOOKUP($D6,Listas!$K$2:$K$6,Listas!$S$2:$S$6)))</f>
        <v>2</v>
      </c>
      <c r="G6" s="88" t="s">
        <v>182</v>
      </c>
      <c r="H6" s="92">
        <f>IF($G6="","",(LOOKUP($G6,Listas!$M$2:$M$6,Listas!$S$2:$S$6)))</f>
        <v>4</v>
      </c>
      <c r="I6" s="93">
        <f t="shared" ref="I6:I43" si="0">IF($D6="","",$F6*$H6)</f>
        <v>8</v>
      </c>
      <c r="J6" s="81" t="s">
        <v>152</v>
      </c>
      <c r="K6" s="126">
        <f>'Calificacion Controles'!AD5</f>
        <v>8</v>
      </c>
      <c r="L6" s="129"/>
      <c r="M6" s="129"/>
      <c r="N6" s="130"/>
      <c r="O6" s="130"/>
      <c r="P6" s="130"/>
      <c r="Q6" s="130"/>
      <c r="R6" s="130"/>
      <c r="S6" s="130"/>
    </row>
    <row r="7" spans="1:19" ht="119.25" customHeight="1">
      <c r="A7" s="156">
        <f>A6+1</f>
        <v>3</v>
      </c>
      <c r="B7" s="157" t="s">
        <v>100</v>
      </c>
      <c r="C7" s="158" t="s">
        <v>144</v>
      </c>
      <c r="D7" s="159" t="s">
        <v>173</v>
      </c>
      <c r="E7" s="160" t="str">
        <f>IF($D7="","",(LOOKUP($D7,Listas!$K$2:$K$6,Occurrences)))</f>
        <v>5. Se ha presentado mas de 1 vez en el  año.</v>
      </c>
      <c r="F7" s="153">
        <v>4</v>
      </c>
      <c r="G7" s="159" t="s">
        <v>179</v>
      </c>
      <c r="H7" s="161">
        <f>IF($G7="","",(LOOKUP($G7,Listas!$M$2:$M$6,Listas!$S$2:$S$6)))</f>
        <v>1</v>
      </c>
      <c r="I7" s="93">
        <f t="shared" si="0"/>
        <v>4</v>
      </c>
      <c r="J7" s="81" t="s">
        <v>145</v>
      </c>
      <c r="K7" s="126">
        <v>1</v>
      </c>
      <c r="L7" s="162" t="s">
        <v>273</v>
      </c>
      <c r="M7" s="163">
        <v>1</v>
      </c>
      <c r="N7" s="154"/>
      <c r="O7" s="154"/>
      <c r="P7" s="154"/>
      <c r="Q7" s="154"/>
      <c r="R7" s="154"/>
      <c r="S7" s="154"/>
    </row>
    <row r="8" spans="1:19" ht="53.25" customHeight="1">
      <c r="A8" s="99">
        <f t="shared" ref="A8:A24" si="1">A7+1</f>
        <v>4</v>
      </c>
      <c r="B8" s="89" t="s">
        <v>104</v>
      </c>
      <c r="C8" s="80" t="s">
        <v>131</v>
      </c>
      <c r="D8" s="88" t="s">
        <v>171</v>
      </c>
      <c r="E8" s="94" t="str">
        <f>IF($D8="","",(LOOKUP($D8,Listas!$K$2:$K$6,Occurrences)))</f>
        <v>3. Se ha presentado al menos 1 vez en los últimos 2 años.</v>
      </c>
      <c r="F8" s="102">
        <f>IF($D8="","",(LOOKUP($D8,Listas!$K$2:$K$6,Listas!$S$2:$S$6)))</f>
        <v>3</v>
      </c>
      <c r="G8" s="88" t="s">
        <v>179</v>
      </c>
      <c r="H8" s="92">
        <f>IF($G8="","",(LOOKUP($G8,Listas!$M$2:$M$6,Listas!$S$2:$S$6)))</f>
        <v>1</v>
      </c>
      <c r="I8" s="93">
        <f t="shared" si="0"/>
        <v>3</v>
      </c>
      <c r="J8" s="81" t="s">
        <v>146</v>
      </c>
      <c r="K8" s="126">
        <f>'Calificacion Controles'!AD7</f>
        <v>3</v>
      </c>
      <c r="L8" s="129"/>
      <c r="M8" s="129"/>
      <c r="N8" s="130"/>
      <c r="O8" s="130"/>
      <c r="P8" s="130"/>
      <c r="Q8" s="130"/>
      <c r="R8" s="130"/>
      <c r="S8" s="130"/>
    </row>
    <row r="9" spans="1:19" ht="48.95" customHeight="1">
      <c r="A9" s="99">
        <v>5</v>
      </c>
      <c r="B9" s="89" t="s">
        <v>130</v>
      </c>
      <c r="C9" s="87" t="s">
        <v>139</v>
      </c>
      <c r="D9" s="88" t="s">
        <v>171</v>
      </c>
      <c r="E9" s="94" t="str">
        <f>IF($D9="","",(LOOKUP($D9,Listas!$K$2:$K$6,Occurrences)))</f>
        <v>3. Se ha presentado al menos 1 vez en los últimos 2 años.</v>
      </c>
      <c r="F9" s="102">
        <f>IF($D9="","",(LOOKUP($D9,Listas!$K$2:$K$6,Listas!$S$2:$S$6)))</f>
        <v>3</v>
      </c>
      <c r="G9" s="88" t="s">
        <v>179</v>
      </c>
      <c r="H9" s="92">
        <f>IF($G9="","",(LOOKUP($G9,Listas!$M$2:$M$6,Listas!$S$2:$S$6)))</f>
        <v>1</v>
      </c>
      <c r="I9" s="93">
        <f t="shared" si="0"/>
        <v>3</v>
      </c>
      <c r="J9" s="84" t="s">
        <v>147</v>
      </c>
      <c r="K9" s="126">
        <f>'Calificacion Controles'!AD8</f>
        <v>3</v>
      </c>
      <c r="L9" s="129"/>
      <c r="M9" s="129"/>
      <c r="N9" s="130"/>
      <c r="O9" s="130"/>
      <c r="P9" s="130"/>
      <c r="Q9" s="130"/>
      <c r="R9" s="130"/>
      <c r="S9" s="130"/>
    </row>
    <row r="10" spans="1:19" ht="66.95" customHeight="1">
      <c r="A10" s="99">
        <f t="shared" si="1"/>
        <v>6</v>
      </c>
      <c r="B10" s="90" t="s">
        <v>141</v>
      </c>
      <c r="C10" s="86" t="s">
        <v>126</v>
      </c>
      <c r="D10" s="88" t="s">
        <v>171</v>
      </c>
      <c r="E10" s="94" t="str">
        <f>IF($D10="","",(LOOKUP($D10,Listas!$K$2:$K$6,Occurrences)))</f>
        <v>3. Se ha presentado al menos 1 vez en los últimos 2 años.</v>
      </c>
      <c r="F10" s="102">
        <f>IF($D10="","",(LOOKUP($D10,Listas!$K$2:$K$6,Listas!$S$2:$S$6)))</f>
        <v>3</v>
      </c>
      <c r="G10" s="88" t="s">
        <v>179</v>
      </c>
      <c r="H10" s="92">
        <f>IF($G10="","",(LOOKUP($G10,Listas!$M$2:$M$6,Listas!$S$2:$S$6)))</f>
        <v>1</v>
      </c>
      <c r="I10" s="93">
        <f t="shared" si="0"/>
        <v>3</v>
      </c>
      <c r="J10" s="85" t="s">
        <v>148</v>
      </c>
      <c r="K10" s="126">
        <f>'Calificacion Controles'!AD9</f>
        <v>3</v>
      </c>
      <c r="L10" s="129"/>
      <c r="M10" s="129"/>
      <c r="N10" s="130"/>
      <c r="O10" s="130"/>
      <c r="P10" s="130"/>
      <c r="Q10" s="130"/>
      <c r="R10" s="130"/>
      <c r="S10" s="130"/>
    </row>
    <row r="11" spans="1:19" ht="78.75" customHeight="1">
      <c r="A11" s="99">
        <f t="shared" si="1"/>
        <v>7</v>
      </c>
      <c r="B11" s="89" t="s">
        <v>141</v>
      </c>
      <c r="C11" s="87" t="s">
        <v>112</v>
      </c>
      <c r="D11" s="88" t="s">
        <v>173</v>
      </c>
      <c r="E11" s="94" t="str">
        <f>IF($D11="","",(LOOKUP($D11,Listas!$K$2:$K$6,Occurrences)))</f>
        <v>5. Se ha presentado mas de 1 vez en el  año.</v>
      </c>
      <c r="F11" s="102">
        <f>IF($D11="","",(LOOKUP($D11,Listas!$K$2:$K$6,Listas!$S$2:$S$6)))</f>
        <v>5</v>
      </c>
      <c r="G11" s="88" t="s">
        <v>181</v>
      </c>
      <c r="H11" s="92">
        <f>IF($G11="","",(LOOKUP($G11,Listas!$M$2:$M$6,Listas!$S$2:$S$6)))</f>
        <v>3</v>
      </c>
      <c r="I11" s="93">
        <f t="shared" si="0"/>
        <v>15</v>
      </c>
      <c r="J11" s="83" t="s">
        <v>156</v>
      </c>
      <c r="K11" s="126">
        <f>'Calificacion Controles'!AD10</f>
        <v>15</v>
      </c>
      <c r="L11" s="129"/>
      <c r="M11" s="129"/>
      <c r="N11" s="130"/>
      <c r="O11" s="130"/>
      <c r="P11" s="130"/>
      <c r="Q11" s="130"/>
      <c r="R11" s="130"/>
      <c r="S11" s="130"/>
    </row>
    <row r="12" spans="1:19" ht="77.099999999999994" customHeight="1">
      <c r="A12" s="99">
        <f t="shared" si="1"/>
        <v>8</v>
      </c>
      <c r="B12" s="90" t="s">
        <v>141</v>
      </c>
      <c r="C12" s="87" t="s">
        <v>118</v>
      </c>
      <c r="D12" s="88" t="s">
        <v>173</v>
      </c>
      <c r="E12" s="94" t="str">
        <f>IF($D12="","",(LOOKUP($D12,Listas!$K$2:$K$6,Occurrences)))</f>
        <v>5. Se ha presentado mas de 1 vez en el  año.</v>
      </c>
      <c r="F12" s="102">
        <f>IF($D12="","",(LOOKUP($D12,Listas!$K$2:$K$6,Listas!$S$2:$S$6)))</f>
        <v>5</v>
      </c>
      <c r="G12" s="88" t="s">
        <v>181</v>
      </c>
      <c r="H12" s="92">
        <f>IF($G12="","",(LOOKUP($G12,Listas!$M$2:$M$6,Listas!$S$2:$S$6)))</f>
        <v>3</v>
      </c>
      <c r="I12" s="93">
        <f t="shared" si="0"/>
        <v>15</v>
      </c>
      <c r="J12" s="81" t="s">
        <v>153</v>
      </c>
      <c r="K12" s="126">
        <f>'Calificacion Controles'!AD11</f>
        <v>15</v>
      </c>
      <c r="L12" s="129"/>
      <c r="M12" s="129"/>
      <c r="N12" s="130"/>
      <c r="O12" s="130"/>
      <c r="P12" s="130"/>
      <c r="Q12" s="130"/>
      <c r="R12" s="130"/>
      <c r="S12" s="130"/>
    </row>
    <row r="13" spans="1:19" ht="88.5" customHeight="1">
      <c r="A13" s="99">
        <f t="shared" si="1"/>
        <v>9</v>
      </c>
      <c r="B13" s="89" t="s">
        <v>106</v>
      </c>
      <c r="C13" s="87" t="s">
        <v>119</v>
      </c>
      <c r="D13" s="88" t="s">
        <v>171</v>
      </c>
      <c r="E13" s="94" t="str">
        <f>IF($D13="","",(LOOKUP($D13,Listas!$K$2:$K$6,Occurrences)))</f>
        <v>3. Se ha presentado al menos 1 vez en los últimos 2 años.</v>
      </c>
      <c r="F13" s="102">
        <f>IF($D13="","",(LOOKUP($D13,Listas!$K$2:$K$6,Listas!$S$2:$S$6)))</f>
        <v>3</v>
      </c>
      <c r="G13" s="88" t="s">
        <v>181</v>
      </c>
      <c r="H13" s="92">
        <f>IF($G13="","",(LOOKUP($G13,Listas!$M$2:$M$6,Listas!$S$2:$S$6)))</f>
        <v>3</v>
      </c>
      <c r="I13" s="93">
        <f t="shared" si="0"/>
        <v>9</v>
      </c>
      <c r="J13" s="81" t="s">
        <v>150</v>
      </c>
      <c r="K13" s="126">
        <f>'Calificacion Controles'!AD12</f>
        <v>9</v>
      </c>
      <c r="L13" s="129"/>
      <c r="M13" s="129"/>
      <c r="N13" s="130"/>
      <c r="O13" s="130"/>
      <c r="P13" s="130"/>
      <c r="Q13" s="130"/>
      <c r="R13" s="130"/>
      <c r="S13" s="130"/>
    </row>
    <row r="14" spans="1:19" ht="51" customHeight="1">
      <c r="A14" s="99">
        <f t="shared" si="1"/>
        <v>10</v>
      </c>
      <c r="B14" s="89" t="s">
        <v>103</v>
      </c>
      <c r="C14" s="80" t="s">
        <v>113</v>
      </c>
      <c r="D14" s="88" t="s">
        <v>171</v>
      </c>
      <c r="E14" s="94" t="str">
        <f>IF($D14="","",(LOOKUP($D14,Listas!$K$2:$K$6,Occurrences)))</f>
        <v>3. Se ha presentado al menos 1 vez en los últimos 2 años.</v>
      </c>
      <c r="F14" s="102">
        <f>IF($D14="","",(LOOKUP($D14,Listas!$K$2:$K$6,Listas!$S$2:$S$6)))</f>
        <v>3</v>
      </c>
      <c r="G14" s="88" t="s">
        <v>182</v>
      </c>
      <c r="H14" s="92">
        <f>IF($G14="","",(LOOKUP($G14,Listas!$M$2:$M$6,Listas!$S$2:$S$6)))</f>
        <v>4</v>
      </c>
      <c r="I14" s="93">
        <f t="shared" si="0"/>
        <v>12</v>
      </c>
      <c r="J14" s="82" t="s">
        <v>149</v>
      </c>
      <c r="K14" s="126">
        <f>'Calificacion Controles'!AD13</f>
        <v>12</v>
      </c>
      <c r="L14" s="129"/>
      <c r="M14" s="129"/>
      <c r="N14" s="130"/>
      <c r="O14" s="130"/>
      <c r="P14" s="130"/>
      <c r="Q14" s="130"/>
      <c r="R14" s="130"/>
      <c r="S14" s="130"/>
    </row>
    <row r="15" spans="1:19" ht="41.25" customHeight="1">
      <c r="A15" s="99">
        <f t="shared" si="1"/>
        <v>11</v>
      </c>
      <c r="B15" s="89" t="s">
        <v>103</v>
      </c>
      <c r="C15" s="87" t="s">
        <v>117</v>
      </c>
      <c r="D15" s="88" t="s">
        <v>170</v>
      </c>
      <c r="E15" s="94" t="str">
        <f>IF($D15="","",(LOOKUP($D15,Listas!$K$2:$K$6,Occurrences)))</f>
        <v>2. Se ha presentado al menos de 1 vez en los últimos 5 años.</v>
      </c>
      <c r="F15" s="102">
        <f>IF($D15="","",(LOOKUP($D15,Listas!$K$2:$K$6,Listas!$S$2:$S$6)))</f>
        <v>2</v>
      </c>
      <c r="G15" s="88" t="s">
        <v>182</v>
      </c>
      <c r="H15" s="92">
        <f>IF($G15="","",(LOOKUP($G15,Listas!$M$2:$M$6,Listas!$S$2:$S$6)))</f>
        <v>4</v>
      </c>
      <c r="I15" s="93">
        <f t="shared" si="0"/>
        <v>8</v>
      </c>
      <c r="J15" s="83" t="s">
        <v>124</v>
      </c>
      <c r="K15" s="126">
        <f>'Calificacion Controles'!AD14</f>
        <v>8</v>
      </c>
      <c r="L15" s="129"/>
      <c r="M15" s="129"/>
      <c r="N15" s="130"/>
      <c r="O15" s="130"/>
      <c r="P15" s="130"/>
      <c r="Q15" s="130"/>
      <c r="R15" s="130"/>
      <c r="S15" s="130"/>
    </row>
    <row r="16" spans="1:19" ht="44.1" customHeight="1">
      <c r="A16" s="99">
        <f t="shared" si="1"/>
        <v>12</v>
      </c>
      <c r="B16" s="89" t="s">
        <v>105</v>
      </c>
      <c r="C16" s="86" t="s">
        <v>134</v>
      </c>
      <c r="D16" s="88" t="s">
        <v>170</v>
      </c>
      <c r="E16" s="94" t="str">
        <f>IF($D16="","",(LOOKUP($D16,Listas!$K$2:$K$6,Occurrences)))</f>
        <v>2. Se ha presentado al menos de 1 vez en los últimos 5 años.</v>
      </c>
      <c r="F16" s="102">
        <f>IF($D16="","",(LOOKUP($D16,Listas!$K$2:$K$6,Listas!$S$2:$S$6)))</f>
        <v>2</v>
      </c>
      <c r="G16" s="88" t="s">
        <v>182</v>
      </c>
      <c r="H16" s="92">
        <f>IF($G16="","",(LOOKUP($G16,Listas!$M$2:$M$6,Listas!$S$2:$S$6)))</f>
        <v>4</v>
      </c>
      <c r="I16" s="93">
        <f t="shared" si="0"/>
        <v>8</v>
      </c>
      <c r="J16" s="83" t="s">
        <v>132</v>
      </c>
      <c r="K16" s="126">
        <f>'Calificacion Controles'!AD15</f>
        <v>8</v>
      </c>
      <c r="L16" s="129"/>
      <c r="M16" s="129"/>
      <c r="N16" s="130"/>
      <c r="O16" s="130"/>
      <c r="P16" s="130"/>
      <c r="Q16" s="130"/>
      <c r="R16" s="130"/>
      <c r="S16" s="130"/>
    </row>
    <row r="17" spans="1:19" ht="64.5" thickBot="1">
      <c r="A17" s="99">
        <f t="shared" si="1"/>
        <v>13</v>
      </c>
      <c r="B17" s="112" t="s">
        <v>155</v>
      </c>
      <c r="C17" s="100" t="s">
        <v>154</v>
      </c>
      <c r="D17" s="113" t="s">
        <v>171</v>
      </c>
      <c r="E17" s="94" t="str">
        <f>IF($D17="","",(LOOKUP($D17,Listas!$K$2:$K$6,Occurrences)))</f>
        <v>3. Se ha presentado al menos 1 vez en los últimos 2 años.</v>
      </c>
      <c r="F17" s="102">
        <f>IF($D17="","",(LOOKUP($D17,Listas!$K$2:$K$6,Listas!$S$2:$S$6)))</f>
        <v>3</v>
      </c>
      <c r="G17" s="88" t="s">
        <v>179</v>
      </c>
      <c r="H17" s="92">
        <f>IF($G17="","",(LOOKUP($G17,Listas!$M$2:$M$6,Listas!$S$2:$S$6)))</f>
        <v>1</v>
      </c>
      <c r="I17" s="93">
        <f t="shared" si="0"/>
        <v>3</v>
      </c>
      <c r="J17" s="101" t="s">
        <v>157</v>
      </c>
      <c r="K17" s="126">
        <f>'Calificacion Controles'!AD16</f>
        <v>3</v>
      </c>
      <c r="L17" s="129"/>
      <c r="M17" s="129"/>
      <c r="N17" s="130"/>
      <c r="O17" s="130"/>
      <c r="P17" s="130"/>
      <c r="Q17" s="130"/>
      <c r="R17" s="130"/>
      <c r="S17" s="130"/>
    </row>
    <row r="18" spans="1:19" ht="64.5" thickBot="1">
      <c r="A18" s="99">
        <f t="shared" si="1"/>
        <v>14</v>
      </c>
      <c r="B18" s="112" t="s">
        <v>102</v>
      </c>
      <c r="C18" s="118" t="s">
        <v>196</v>
      </c>
      <c r="D18" s="113" t="s">
        <v>170</v>
      </c>
      <c r="E18" s="94" t="str">
        <f>IF($D18="","",(LOOKUP($D18,Listas!$K$2:$K$6,Occurrences)))</f>
        <v>2. Se ha presentado al menos de 1 vez en los últimos 5 años.</v>
      </c>
      <c r="F18" s="102">
        <f>IF($D18="","",(LOOKUP($D18,Listas!$K$2:$K$6,Listas!$S$2:$S$6)))</f>
        <v>2</v>
      </c>
      <c r="G18" s="88" t="s">
        <v>181</v>
      </c>
      <c r="H18" s="92">
        <f>IF($G18="","",(LOOKUP($G18,Listas!$M$2:$M$6,Listas!$S$2:$S$6)))</f>
        <v>3</v>
      </c>
      <c r="I18" s="93">
        <f t="shared" si="0"/>
        <v>6</v>
      </c>
      <c r="J18" s="119" t="s">
        <v>197</v>
      </c>
      <c r="K18" s="126">
        <f>'Calificacion Controles'!AD17</f>
        <v>6</v>
      </c>
      <c r="L18" s="129"/>
      <c r="M18" s="129"/>
      <c r="N18" s="130"/>
      <c r="O18" s="130"/>
      <c r="P18" s="130"/>
      <c r="Q18" s="130"/>
      <c r="R18" s="130"/>
      <c r="S18" s="130"/>
    </row>
    <row r="19" spans="1:19" ht="173.25" customHeight="1" thickBot="1">
      <c r="A19" s="156">
        <f t="shared" si="1"/>
        <v>15</v>
      </c>
      <c r="B19" s="166" t="s">
        <v>26</v>
      </c>
      <c r="C19" s="167" t="s">
        <v>198</v>
      </c>
      <c r="D19" s="168" t="s">
        <v>171</v>
      </c>
      <c r="E19" s="160" t="str">
        <f>IF($D19="","",(LOOKUP($D19,Listas!$K$2:$K$6,Occurrences)))</f>
        <v>3. Se ha presentado al menos 1 vez en los últimos 2 años.</v>
      </c>
      <c r="F19" s="153">
        <f>IF($D19="","",(LOOKUP($D19,Listas!$K$2:$K$6,Listas!$S$2:$S$6)))</f>
        <v>3</v>
      </c>
      <c r="G19" s="159" t="s">
        <v>181</v>
      </c>
      <c r="H19" s="161">
        <f>IF($G19="","",(LOOKUP($G19,Listas!$M$2:$M$6,Listas!$S$2:$S$6)))</f>
        <v>3</v>
      </c>
      <c r="I19" s="93">
        <v>4</v>
      </c>
      <c r="J19" s="169" t="s">
        <v>204</v>
      </c>
      <c r="K19" s="126">
        <v>1</v>
      </c>
      <c r="L19" s="169" t="s">
        <v>274</v>
      </c>
      <c r="M19" s="163">
        <v>1</v>
      </c>
      <c r="N19" s="154"/>
      <c r="O19" s="154"/>
      <c r="P19" s="154"/>
      <c r="Q19" s="154"/>
      <c r="R19" s="154"/>
      <c r="S19" s="154"/>
    </row>
    <row r="20" spans="1:19" ht="60" customHeight="1" thickBot="1">
      <c r="A20" s="99">
        <f t="shared" si="1"/>
        <v>16</v>
      </c>
      <c r="B20" s="112" t="s">
        <v>102</v>
      </c>
      <c r="C20" s="120" t="s">
        <v>199</v>
      </c>
      <c r="D20" s="113" t="s">
        <v>170</v>
      </c>
      <c r="E20" s="94" t="str">
        <f>IF($D20="","",(LOOKUP($D20,Listas!$K$2:$K$6,Occurrences)))</f>
        <v>2. Se ha presentado al menos de 1 vez en los últimos 5 años.</v>
      </c>
      <c r="F20" s="102">
        <f>IF($D20="","",(LOOKUP($D20,Listas!$K$2:$K$6,Listas!$S$2:$S$6)))</f>
        <v>2</v>
      </c>
      <c r="G20" s="88" t="s">
        <v>182</v>
      </c>
      <c r="H20" s="92">
        <f>IF($G20="","",(LOOKUP($G20,Listas!$M$2:$M$6,Listas!$S$2:$S$6)))</f>
        <v>4</v>
      </c>
      <c r="I20" s="93">
        <f t="shared" si="0"/>
        <v>8</v>
      </c>
      <c r="J20" s="121" t="s">
        <v>205</v>
      </c>
      <c r="K20" s="126">
        <f>'Calificacion Controles'!AD19</f>
        <v>8</v>
      </c>
      <c r="L20" s="121"/>
      <c r="M20" s="129"/>
      <c r="N20" s="130"/>
      <c r="O20" s="130"/>
      <c r="P20" s="130"/>
      <c r="Q20" s="130"/>
      <c r="R20" s="130"/>
      <c r="S20" s="130"/>
    </row>
    <row r="21" spans="1:19" ht="121.9" customHeight="1" thickBot="1">
      <c r="A21" s="99">
        <f t="shared" si="1"/>
        <v>17</v>
      </c>
      <c r="B21" s="112" t="s">
        <v>103</v>
      </c>
      <c r="C21" s="120" t="s">
        <v>200</v>
      </c>
      <c r="D21" s="113" t="s">
        <v>170</v>
      </c>
      <c r="E21" s="94" t="str">
        <f>IF($D21="","",(LOOKUP($D21,Listas!$K$2:$K$6,Occurrences)))</f>
        <v>2. Se ha presentado al menos de 1 vez en los últimos 5 años.</v>
      </c>
      <c r="F21" s="102">
        <f>IF($D21="","",(LOOKUP($D21,Listas!$K$2:$K$6,Listas!$S$2:$S$6)))</f>
        <v>2</v>
      </c>
      <c r="G21" s="88" t="s">
        <v>181</v>
      </c>
      <c r="H21" s="92">
        <f>IF($G21="","",(LOOKUP($G21,Listas!$M$2:$M$6,Listas!$S$2:$S$6)))</f>
        <v>3</v>
      </c>
      <c r="I21" s="93">
        <f t="shared" si="0"/>
        <v>6</v>
      </c>
      <c r="J21" s="121" t="s">
        <v>206</v>
      </c>
      <c r="K21" s="126">
        <f>'Calificacion Controles'!AD20</f>
        <v>6</v>
      </c>
      <c r="L21" s="121"/>
      <c r="M21" s="129"/>
      <c r="N21" s="130"/>
      <c r="O21" s="130"/>
      <c r="P21" s="130"/>
      <c r="Q21" s="130"/>
      <c r="R21" s="130"/>
      <c r="S21" s="130"/>
    </row>
    <row r="22" spans="1:19" ht="121.5" customHeight="1" thickBot="1">
      <c r="A22" s="156">
        <f t="shared" si="1"/>
        <v>18</v>
      </c>
      <c r="B22" s="166" t="s">
        <v>26</v>
      </c>
      <c r="C22" s="167" t="s">
        <v>201</v>
      </c>
      <c r="D22" s="168" t="s">
        <v>171</v>
      </c>
      <c r="E22" s="160" t="str">
        <f>IF($D22="","",(LOOKUP($D22,Listas!$K$2:$K$6,Occurrences)))</f>
        <v>3. Se ha presentado al menos 1 vez en los últimos 2 años.</v>
      </c>
      <c r="F22" s="153">
        <f>IF($D22="","",(LOOKUP($D22,Listas!$K$2:$K$6,Listas!$S$2:$S$6)))</f>
        <v>3</v>
      </c>
      <c r="G22" s="159" t="s">
        <v>181</v>
      </c>
      <c r="H22" s="161">
        <f>IF($G22="","",(LOOKUP($G22,Listas!$M$2:$M$6,Listas!$S$2:$S$6)))</f>
        <v>3</v>
      </c>
      <c r="I22" s="93">
        <v>4</v>
      </c>
      <c r="J22" s="169" t="s">
        <v>207</v>
      </c>
      <c r="K22" s="126">
        <v>1</v>
      </c>
      <c r="L22" s="169" t="s">
        <v>275</v>
      </c>
      <c r="M22" s="163">
        <v>1</v>
      </c>
      <c r="N22" s="154"/>
      <c r="O22" s="154"/>
      <c r="P22" s="154"/>
      <c r="Q22" s="154"/>
      <c r="R22" s="154"/>
      <c r="S22" s="154"/>
    </row>
    <row r="23" spans="1:19" ht="55.5" customHeight="1" thickBot="1">
      <c r="A23" s="99">
        <f t="shared" si="1"/>
        <v>19</v>
      </c>
      <c r="B23" s="112" t="s">
        <v>155</v>
      </c>
      <c r="C23" s="122" t="s">
        <v>202</v>
      </c>
      <c r="D23" s="113" t="s">
        <v>170</v>
      </c>
      <c r="E23" s="114" t="str">
        <f>IF($D23="","",(LOOKUP($D23,Listas!$K$2:$K$6,Occurrences)))</f>
        <v>2. Se ha presentado al menos de 1 vez en los últimos 5 años.</v>
      </c>
      <c r="F23" s="115">
        <f>IF($D23="","",(LOOKUP($D23,Listas!$K$2:$K$6,Listas!$S$2:$S$6)))</f>
        <v>2</v>
      </c>
      <c r="G23" s="113" t="s">
        <v>181</v>
      </c>
      <c r="H23" s="116">
        <f>IF($G23="","",(LOOKUP($G23,Listas!$M$2:$M$6,Listas!$S$2:$S$6)))</f>
        <v>3</v>
      </c>
      <c r="I23" s="117">
        <f t="shared" si="0"/>
        <v>6</v>
      </c>
      <c r="J23" s="123" t="s">
        <v>208</v>
      </c>
      <c r="K23" s="127">
        <f>'Calificacion Controles'!AD22</f>
        <v>6</v>
      </c>
      <c r="L23" s="121" t="s">
        <v>208</v>
      </c>
      <c r="M23" s="129"/>
      <c r="N23" s="130"/>
      <c r="O23" s="130"/>
      <c r="P23" s="130"/>
      <c r="Q23" s="130"/>
      <c r="R23" s="130"/>
      <c r="S23" s="130"/>
    </row>
    <row r="24" spans="1:19" ht="55.5" customHeight="1">
      <c r="A24" s="99">
        <f t="shared" si="1"/>
        <v>20</v>
      </c>
      <c r="B24" s="89" t="s">
        <v>102</v>
      </c>
      <c r="C24" s="120" t="s">
        <v>203</v>
      </c>
      <c r="D24" s="88" t="s">
        <v>172</v>
      </c>
      <c r="E24" s="94" t="str">
        <f>IF($D24="","",(LOOKUP($D24,Listas!$K$2:$K$6,Occurrences)))</f>
        <v>4. Se ha presentado al menos de 1 vez en el ultimos año.</v>
      </c>
      <c r="F24" s="92">
        <f>IF($D24="","",(LOOKUP($D24,Listas!$K$2:$K$6,Listas!$S$2:$S$6)))</f>
        <v>4</v>
      </c>
      <c r="G24" s="88" t="s">
        <v>181</v>
      </c>
      <c r="H24" s="92">
        <f>IF($G24="","",(LOOKUP($G24,Listas!$M$2:$M$6,Listas!$S$2:$S$6)))</f>
        <v>3</v>
      </c>
      <c r="I24" s="93">
        <f t="shared" si="0"/>
        <v>12</v>
      </c>
      <c r="J24" s="124" t="s">
        <v>209</v>
      </c>
      <c r="K24" s="126">
        <f>'Calificacion Controles'!AD23</f>
        <v>12</v>
      </c>
      <c r="L24" s="121" t="s">
        <v>209</v>
      </c>
      <c r="M24" s="129"/>
      <c r="N24" s="130"/>
      <c r="O24" s="130"/>
      <c r="P24" s="130"/>
      <c r="Q24" s="130"/>
      <c r="R24" s="130"/>
      <c r="S24" s="130"/>
    </row>
    <row r="25" spans="1:19" ht="116.1" customHeight="1">
      <c r="A25" s="3"/>
      <c r="B25" s="3"/>
      <c r="C25" s="3"/>
      <c r="D25" s="3"/>
      <c r="E25" s="3"/>
      <c r="F25" s="3" t="str">
        <f>IF($D25="","",AVERAGE(VLOOKUP($D25,Listas!$K$1:$S$6,9,0),(VLOOKUP($E25,Listas!$L$1:$S$6,8,0))))</f>
        <v/>
      </c>
      <c r="G25" s="3"/>
      <c r="H25" s="3" t="str">
        <f>IF($G25="","",(AVERAGE(VLOOKUP($G25,Listas!$M$1:$S$6,7,0))))</f>
        <v/>
      </c>
      <c r="I25" s="3" t="str">
        <f t="shared" si="0"/>
        <v/>
      </c>
      <c r="J25" s="3"/>
    </row>
    <row r="26" spans="1:19" ht="14.25" customHeight="1">
      <c r="A26" s="3"/>
      <c r="B26" s="3"/>
      <c r="C26" s="3"/>
      <c r="D26" s="3"/>
      <c r="E26" s="3"/>
      <c r="F26" s="3" t="str">
        <f>IF($D26="","",AVERAGE(VLOOKUP($D26,Listas!$K$1:$S$6,9,0),(VLOOKUP($E26,Listas!$L$1:$S$6,8,0))))</f>
        <v/>
      </c>
      <c r="G26" s="3"/>
      <c r="H26" s="3" t="str">
        <f>IF($G26="","",(AVERAGE(VLOOKUP($G26,Listas!$M$1:$S$6,7,0))))</f>
        <v/>
      </c>
      <c r="I26" s="3" t="str">
        <f t="shared" si="0"/>
        <v/>
      </c>
      <c r="J26" s="3"/>
    </row>
    <row r="27" spans="1:19" ht="183" customHeight="1">
      <c r="A27" s="3"/>
      <c r="B27" s="3"/>
      <c r="C27" s="51" t="s">
        <v>133</v>
      </c>
      <c r="D27" s="3"/>
      <c r="E27" s="3"/>
      <c r="F27" s="3" t="str">
        <f>IF($D27="","",AVERAGE(VLOOKUP($D27,Listas!$K$1:$S$6,9,0),(VLOOKUP($E27,Listas!$L$1:$S$6,8,0))))</f>
        <v/>
      </c>
      <c r="G27" s="3"/>
      <c r="H27" s="3" t="str">
        <f>IF($G27="","",(AVERAGE(VLOOKUP($G27,Listas!$M$1:$S$6,7,0))))</f>
        <v/>
      </c>
      <c r="I27" s="3" t="str">
        <f t="shared" si="0"/>
        <v/>
      </c>
      <c r="J27" s="3"/>
    </row>
    <row r="28" spans="1:19" ht="14.25" customHeight="1">
      <c r="A28" s="3"/>
      <c r="B28" s="3"/>
      <c r="C28" s="3"/>
      <c r="D28" s="3"/>
      <c r="E28" s="3"/>
      <c r="F28" s="3" t="str">
        <f>IF($D28="","",AVERAGE(VLOOKUP($D28,Listas!$K$1:$S$6,9,0),(VLOOKUP($E28,Listas!$L$1:$S$6,8,0))))</f>
        <v/>
      </c>
      <c r="G28" s="3"/>
      <c r="H28" s="3" t="str">
        <f>IF($G28="","",(AVERAGE(VLOOKUP($G28,Listas!$M$1:$S$6,7,0))))</f>
        <v/>
      </c>
      <c r="I28" s="3" t="str">
        <f t="shared" si="0"/>
        <v/>
      </c>
      <c r="J28" s="3"/>
    </row>
    <row r="29" spans="1:19" ht="14.25" customHeight="1">
      <c r="A29" s="3"/>
      <c r="B29" s="3"/>
      <c r="C29" s="3"/>
      <c r="D29" s="3"/>
      <c r="E29" s="3"/>
      <c r="F29" s="3" t="str">
        <f>IF($D29="","",AVERAGE(VLOOKUP($D29,Listas!$K$1:$S$6,9,0),(VLOOKUP($E29,Listas!$L$1:$S$6,8,0))))</f>
        <v/>
      </c>
      <c r="G29" s="3"/>
      <c r="H29" s="3" t="str">
        <f>IF($G29="","",(AVERAGE(VLOOKUP($G29,Listas!$M$1:$S$6,7,0))))</f>
        <v/>
      </c>
      <c r="I29" s="3" t="str">
        <f t="shared" si="0"/>
        <v/>
      </c>
      <c r="J29" s="3"/>
    </row>
    <row r="30" spans="1:19" ht="14.25" customHeight="1">
      <c r="A30" s="3"/>
      <c r="B30" s="3"/>
      <c r="C30" s="3"/>
      <c r="D30" s="3"/>
      <c r="E30" s="3"/>
      <c r="F30" s="3" t="str">
        <f>IF($D30="","",AVERAGE(VLOOKUP($D30,Listas!$K$1:$S$6,9,0),(VLOOKUP($E30,Listas!$L$1:$S$6,8,0))))</f>
        <v/>
      </c>
      <c r="G30" s="3"/>
      <c r="H30" s="3" t="str">
        <f>IF($G30="","",(AVERAGE(VLOOKUP($G30,Listas!$M$1:$S$6,7,0))))</f>
        <v/>
      </c>
      <c r="I30" s="3" t="str">
        <f t="shared" si="0"/>
        <v/>
      </c>
      <c r="J30" s="3"/>
    </row>
    <row r="31" spans="1:19" ht="14.25" customHeight="1">
      <c r="A31" s="3"/>
      <c r="B31" s="3"/>
      <c r="C31" s="3"/>
      <c r="D31" s="3"/>
      <c r="E31" s="3"/>
      <c r="F31" s="3" t="str">
        <f>IF($D31="","",AVERAGE(VLOOKUP($D31,Listas!$K$1:$S$6,9,0),(VLOOKUP($E31,Listas!$L$1:$S$6,8,0))))</f>
        <v/>
      </c>
      <c r="G31" s="3"/>
      <c r="H31" s="3" t="str">
        <f>IF($G31="","",(AVERAGE(VLOOKUP($G31,Listas!$M$1:$S$6,7,0))))</f>
        <v/>
      </c>
      <c r="I31" s="3" t="str">
        <f t="shared" si="0"/>
        <v/>
      </c>
      <c r="J31" s="3"/>
    </row>
    <row r="32" spans="1:19" ht="14.25" customHeight="1">
      <c r="A32" s="35"/>
      <c r="B32" s="33"/>
      <c r="C32" s="33"/>
      <c r="D32" s="96"/>
      <c r="E32" s="36"/>
      <c r="F32" s="34" t="str">
        <f>IF($D32="","",AVERAGE(VLOOKUP($D32,Listas!$K$1:$S$6,9,0),(VLOOKUP($E32,Listas!$L$1:$S$6,8,0))))</f>
        <v/>
      </c>
      <c r="G32" s="36"/>
      <c r="H32" s="91" t="str">
        <f>IF($G32="","",(AVERAGE(VLOOKUP($G32,Listas!$M$1:$S$6,7,0))))</f>
        <v/>
      </c>
      <c r="I32" s="37" t="str">
        <f t="shared" si="0"/>
        <v/>
      </c>
      <c r="J32" s="38"/>
      <c r="K32" s="39"/>
    </row>
    <row r="33" spans="1:11" ht="14.25" customHeight="1">
      <c r="A33" s="35"/>
      <c r="B33" s="33"/>
      <c r="C33" s="33"/>
      <c r="D33" s="96"/>
      <c r="E33" s="36"/>
      <c r="F33" s="34" t="str">
        <f>IF($D33="","",AVERAGE(VLOOKUP($D33,Listas!$K$1:$S$6,9,0),(VLOOKUP($E33,Listas!$L$1:$S$6,8,0))))</f>
        <v/>
      </c>
      <c r="G33" s="36"/>
      <c r="H33" s="91" t="str">
        <f>IF($G33="","",(AVERAGE(VLOOKUP($G33,Listas!$M$1:$S$6,7,0))))</f>
        <v/>
      </c>
      <c r="I33" s="37" t="str">
        <f t="shared" si="0"/>
        <v/>
      </c>
      <c r="J33" s="38"/>
      <c r="K33" s="39"/>
    </row>
    <row r="34" spans="1:11" ht="14.25" customHeight="1">
      <c r="A34" s="35"/>
      <c r="B34" s="33"/>
      <c r="C34" s="33"/>
      <c r="D34" s="96"/>
      <c r="E34" s="36"/>
      <c r="F34" s="34" t="str">
        <f>IF($D34="","",AVERAGE(VLOOKUP($D34,Listas!$K$1:$S$6,9,0),(VLOOKUP($E34,Listas!$L$1:$S$6,8,0))))</f>
        <v/>
      </c>
      <c r="G34" s="36"/>
      <c r="H34" s="91" t="str">
        <f>IF($G34="","",(AVERAGE(VLOOKUP($G34,Listas!$M$1:$S$6,7,0))))</f>
        <v/>
      </c>
      <c r="I34" s="37" t="str">
        <f t="shared" si="0"/>
        <v/>
      </c>
      <c r="J34" s="38"/>
      <c r="K34" s="39"/>
    </row>
    <row r="35" spans="1:11" ht="14.25" customHeight="1">
      <c r="A35" s="35"/>
      <c r="B35" s="33"/>
      <c r="C35" s="33"/>
      <c r="D35" s="96"/>
      <c r="E35" s="36"/>
      <c r="F35" s="34" t="str">
        <f>IF($D35="","",AVERAGE(VLOOKUP($D35,Listas!$K$1:$S$6,9,0),(VLOOKUP($E35,Listas!$L$1:$S$6,8,0))))</f>
        <v/>
      </c>
      <c r="G35" s="36"/>
      <c r="H35" s="91" t="str">
        <f>IF($G35="","",(AVERAGE(VLOOKUP($G35,Listas!$M$1:$S$6,7,0))))</f>
        <v/>
      </c>
      <c r="I35" s="37" t="str">
        <f t="shared" si="0"/>
        <v/>
      </c>
      <c r="J35" s="38"/>
      <c r="K35" s="39"/>
    </row>
    <row r="36" spans="1:11" ht="14.25" customHeight="1">
      <c r="A36" s="35"/>
      <c r="B36" s="33"/>
      <c r="C36" s="33"/>
      <c r="D36" s="96"/>
      <c r="E36" s="36"/>
      <c r="F36" s="34" t="str">
        <f>IF($D36="","",AVERAGE(VLOOKUP($D36,Listas!$K$1:$S$6,9,0),(VLOOKUP($E36,Listas!$L$1:$S$6,8,0))))</f>
        <v/>
      </c>
      <c r="G36" s="36"/>
      <c r="H36" s="91" t="str">
        <f>IF($G36="","",(AVERAGE(VLOOKUP($G36,Listas!$M$1:$S$6,7,0))))</f>
        <v/>
      </c>
      <c r="I36" s="37" t="str">
        <f t="shared" si="0"/>
        <v/>
      </c>
      <c r="J36" s="38"/>
      <c r="K36" s="39"/>
    </row>
    <row r="37" spans="1:11" ht="14.25" customHeight="1">
      <c r="A37" s="35"/>
      <c r="B37" s="33"/>
      <c r="C37" s="33"/>
      <c r="D37" s="96"/>
      <c r="E37" s="36"/>
      <c r="F37" s="34" t="str">
        <f>IF($D37="","",AVERAGE(VLOOKUP($D37,Listas!$K$1:$S$6,9,0),(VLOOKUP($E37,Listas!$L$1:$S$6,8,0))))</f>
        <v/>
      </c>
      <c r="G37" s="36"/>
      <c r="H37" s="91" t="str">
        <f>IF($G37="","",(AVERAGE(VLOOKUP($G37,Listas!$M$1:$S$6,7,0))))</f>
        <v/>
      </c>
      <c r="I37" s="37" t="str">
        <f t="shared" si="0"/>
        <v/>
      </c>
      <c r="J37" s="38"/>
      <c r="K37" s="39"/>
    </row>
    <row r="38" spans="1:11" ht="14.25" customHeight="1">
      <c r="A38" s="3"/>
      <c r="B38" s="3"/>
      <c r="C38" s="3"/>
      <c r="D38" s="3"/>
      <c r="E38" s="3"/>
      <c r="F38" s="3" t="str">
        <f>IF($D38="","",AVERAGE(VLOOKUP($D38,Listas!$K$1:$S$6,9,0),(VLOOKUP($E38,Listas!$L$1:$S$6,8,0))))</f>
        <v/>
      </c>
      <c r="G38" s="3"/>
      <c r="H38" s="3" t="str">
        <f>IF($G38="","",(AVERAGE(VLOOKUP($G38,Listas!$M$1:$S$6,7,0))))</f>
        <v/>
      </c>
      <c r="I38" s="3" t="str">
        <f t="shared" si="0"/>
        <v/>
      </c>
      <c r="J38" s="3"/>
    </row>
    <row r="39" spans="1:11" ht="14.25" customHeight="1">
      <c r="A39" s="3"/>
      <c r="B39" s="3"/>
      <c r="C39" s="3"/>
      <c r="D39" s="3"/>
      <c r="E39" s="3"/>
      <c r="F39" s="3" t="str">
        <f>IF($D39="","",AVERAGE(VLOOKUP($D39,Listas!$K$1:$S$6,9,0),(VLOOKUP($E39,Listas!$L$1:$S$6,8,0))))</f>
        <v/>
      </c>
      <c r="G39" s="3"/>
      <c r="H39" s="3" t="str">
        <f>IF($G39="","",(AVERAGE(VLOOKUP($G39,Listas!$M$1:$S$6,7,0))))</f>
        <v/>
      </c>
      <c r="I39" s="3" t="str">
        <f t="shared" si="0"/>
        <v/>
      </c>
      <c r="J39" s="3"/>
    </row>
    <row r="40" spans="1:11" ht="14.25" customHeight="1">
      <c r="A40" s="3"/>
      <c r="B40" s="3"/>
      <c r="C40" s="3"/>
      <c r="D40" s="3"/>
      <c r="E40" s="3"/>
      <c r="F40" s="3" t="str">
        <f>IF($D40="","",AVERAGE(VLOOKUP($D40,Listas!$K$1:$S$6,9,0),(VLOOKUP($E40,Listas!$L$1:$S$6,8,0))))</f>
        <v/>
      </c>
      <c r="G40" s="3"/>
      <c r="H40" s="3" t="str">
        <f>IF($G40="","",(AVERAGE(VLOOKUP($G40,Listas!$M$1:$S$6,7,0))))</f>
        <v/>
      </c>
      <c r="I40" s="3" t="str">
        <f t="shared" si="0"/>
        <v/>
      </c>
      <c r="J40" s="3"/>
    </row>
    <row r="41" spans="1:11" ht="14.25" customHeight="1">
      <c r="A41" s="3"/>
      <c r="B41" s="3"/>
      <c r="C41" s="3"/>
      <c r="D41" s="3"/>
      <c r="E41" s="3"/>
      <c r="F41" s="3" t="str">
        <f>IF($D41="","",AVERAGE(VLOOKUP($D41,Listas!$K$1:$S$6,9,0),(VLOOKUP($E41,Listas!$L$1:$S$6,8,0))))</f>
        <v/>
      </c>
      <c r="G41" s="3"/>
      <c r="H41" s="3" t="str">
        <f>IF($G41="","",(AVERAGE(VLOOKUP($G41,Listas!$M$1:$S$6,7,0))))</f>
        <v/>
      </c>
      <c r="I41" s="3" t="str">
        <f t="shared" si="0"/>
        <v/>
      </c>
      <c r="J41" s="3"/>
    </row>
    <row r="42" spans="1:11" ht="14.25" customHeight="1">
      <c r="A42" s="3"/>
      <c r="B42" s="3"/>
      <c r="C42" s="3"/>
      <c r="D42" s="3"/>
      <c r="E42" s="3"/>
      <c r="F42" s="3" t="str">
        <f>IF($D42="","",AVERAGE(VLOOKUP($D42,Listas!$K$1:$S$6,9,0),(VLOOKUP($E42,Listas!$L$1:$S$6,8,0))))</f>
        <v/>
      </c>
      <c r="G42" s="3"/>
      <c r="H42" s="3" t="str">
        <f>IF($G42="","",(AVERAGE(VLOOKUP($G42,Listas!$M$1:$S$6,7,0))))</f>
        <v/>
      </c>
      <c r="I42" s="3" t="str">
        <f t="shared" si="0"/>
        <v/>
      </c>
      <c r="J42" s="3"/>
    </row>
    <row r="43" spans="1:11" ht="14.25" customHeight="1">
      <c r="A43" s="3"/>
      <c r="B43" s="3"/>
      <c r="C43" s="3"/>
      <c r="D43" s="3"/>
      <c r="E43" s="3"/>
      <c r="F43" s="3" t="str">
        <f>IF($D43="","",AVERAGE(VLOOKUP($D43,Listas!$K$1:$S$6,9,0),(VLOOKUP($E43,Listas!$L$1:$S$6,8,0))))</f>
        <v/>
      </c>
      <c r="G43" s="3"/>
      <c r="H43" s="3" t="str">
        <f>IF($G43="","",(AVERAGE(VLOOKUP($G43,Listas!$M$1:$S$6,7,0))))</f>
        <v/>
      </c>
      <c r="I43" s="3" t="str">
        <f t="shared" si="0"/>
        <v/>
      </c>
      <c r="J43" s="3"/>
    </row>
    <row r="44" spans="1:11" ht="14.25" customHeight="1">
      <c r="A44" s="3"/>
      <c r="B44" s="3"/>
      <c r="C44" s="3"/>
      <c r="D44" s="3"/>
      <c r="E44" s="3"/>
      <c r="F44" s="3" t="str">
        <f>IF($D44="","",AVERAGE(VLOOKUP($D44,Listas!$K$1:$S$6,9,0),(VLOOKUP($E44,Listas!$L$1:$S$6,8,0))))</f>
        <v/>
      </c>
      <c r="G44" s="3"/>
      <c r="H44" s="3" t="str">
        <f>IF($G44="","",(AVERAGE(VLOOKUP($G44,Listas!$M$1:$S$6,7,0))))</f>
        <v/>
      </c>
      <c r="I44" s="3" t="str">
        <f t="shared" ref="I44:I75" si="2">IF($D44="","",$F44*$H44)</f>
        <v/>
      </c>
      <c r="J44" s="3"/>
    </row>
    <row r="45" spans="1:11" ht="14.25" customHeight="1">
      <c r="A45" s="3"/>
      <c r="B45" s="3"/>
      <c r="C45" s="3"/>
      <c r="D45" s="3"/>
      <c r="E45" s="3"/>
      <c r="F45" s="3" t="str">
        <f>IF($D45="","",AVERAGE(VLOOKUP($D45,Listas!$K$1:$S$6,9,0),(VLOOKUP($E45,Listas!$L$1:$S$6,8,0))))</f>
        <v/>
      </c>
      <c r="G45" s="3"/>
      <c r="H45" s="3" t="str">
        <f>IF($G45="","",(AVERAGE(VLOOKUP($G45,Listas!$M$1:$S$6,7,0))))</f>
        <v/>
      </c>
      <c r="I45" s="3" t="str">
        <f t="shared" si="2"/>
        <v/>
      </c>
      <c r="J45" s="3"/>
    </row>
    <row r="46" spans="1:11" ht="14.25" customHeight="1">
      <c r="A46" s="3"/>
      <c r="B46" s="3"/>
      <c r="C46" s="3"/>
      <c r="D46" s="3"/>
      <c r="E46" s="3"/>
      <c r="F46" s="3" t="str">
        <f>IF($D46="","",AVERAGE(VLOOKUP($D46,Listas!$K$1:$S$6,9,0),(VLOOKUP($E46,Listas!$L$1:$S$6,8,0))))</f>
        <v/>
      </c>
      <c r="G46" s="3"/>
      <c r="H46" s="3" t="str">
        <f>IF($G46="","",(AVERAGE(VLOOKUP($G46,Listas!$M$1:$S$6,7,0))))</f>
        <v/>
      </c>
      <c r="I46" s="3" t="str">
        <f t="shared" si="2"/>
        <v/>
      </c>
      <c r="J46" s="3"/>
    </row>
    <row r="47" spans="1:11" ht="14.25" customHeight="1">
      <c r="A47" s="3"/>
      <c r="B47" s="3"/>
      <c r="C47" s="3"/>
      <c r="D47" s="3"/>
      <c r="E47" s="3"/>
      <c r="F47" s="3" t="str">
        <f>IF($D47="","",AVERAGE(VLOOKUP($D47,Listas!$K$1:$S$6,9,0),(VLOOKUP($E47,Listas!$L$1:$S$6,8,0))))</f>
        <v/>
      </c>
      <c r="G47" s="3"/>
      <c r="H47" s="3" t="str">
        <f>IF($G47="","",(AVERAGE(VLOOKUP($G47,Listas!$M$1:$S$6,7,0))))</f>
        <v/>
      </c>
      <c r="I47" s="3" t="str">
        <f t="shared" si="2"/>
        <v/>
      </c>
      <c r="J47" s="3"/>
    </row>
    <row r="48" spans="1:11" ht="14.25" customHeight="1">
      <c r="A48" s="3"/>
      <c r="B48" s="3"/>
      <c r="C48" s="3"/>
      <c r="D48" s="3"/>
      <c r="E48" s="3"/>
      <c r="F48" s="3" t="str">
        <f>IF($D48="","",AVERAGE(VLOOKUP($D48,Listas!$K$1:$S$6,9,0),(VLOOKUP($E48,Listas!$L$1:$S$6,8,0))))</f>
        <v/>
      </c>
      <c r="G48" s="3"/>
      <c r="H48" s="3" t="str">
        <f>IF($G48="","",(AVERAGE(VLOOKUP($G48,Listas!$M$1:$S$6,7,0))))</f>
        <v/>
      </c>
      <c r="I48" s="3" t="str">
        <f t="shared" si="2"/>
        <v/>
      </c>
      <c r="J48" s="3"/>
    </row>
    <row r="49" spans="1:10" ht="14.25" customHeight="1">
      <c r="A49" s="3"/>
      <c r="B49" s="3"/>
      <c r="C49" s="3"/>
      <c r="D49" s="3"/>
      <c r="E49" s="3"/>
      <c r="F49" s="3" t="str">
        <f>IF($D49="","",AVERAGE(VLOOKUP($D49,Listas!$K$1:$S$6,9,0),(VLOOKUP($E49,Listas!$L$1:$S$6,8,0))))</f>
        <v/>
      </c>
      <c r="G49" s="3"/>
      <c r="H49" s="3" t="str">
        <f>IF($G49="","",(AVERAGE(VLOOKUP($G49,Listas!$M$1:$S$6,7,0))))</f>
        <v/>
      </c>
      <c r="I49" s="3" t="str">
        <f t="shared" si="2"/>
        <v/>
      </c>
      <c r="J49" s="3"/>
    </row>
    <row r="50" spans="1:10" ht="14.25" customHeight="1">
      <c r="A50" s="3"/>
      <c r="B50" s="3"/>
      <c r="C50" s="3"/>
      <c r="D50" s="3"/>
      <c r="E50" s="3"/>
      <c r="F50" s="3" t="str">
        <f>IF($D50="","",AVERAGE(VLOOKUP($D50,Listas!$K$1:$S$6,9,0),(VLOOKUP($E50,Listas!$L$1:$S$6,8,0))))</f>
        <v/>
      </c>
      <c r="G50" s="3"/>
      <c r="H50" s="3" t="str">
        <f>IF($G50="","",(AVERAGE(VLOOKUP($G50,Listas!$M$1:$S$6,7,0))))</f>
        <v/>
      </c>
      <c r="I50" s="3" t="str">
        <f t="shared" si="2"/>
        <v/>
      </c>
      <c r="J50" s="3"/>
    </row>
    <row r="51" spans="1:10" ht="14.25" customHeight="1">
      <c r="A51" s="3"/>
      <c r="B51" s="3"/>
      <c r="C51" s="3"/>
      <c r="D51" s="3"/>
      <c r="E51" s="3"/>
      <c r="F51" s="3" t="str">
        <f>IF($D51="","",AVERAGE(VLOOKUP($D51,Listas!$K$1:$S$6,9,0),(VLOOKUP($E51,Listas!$L$1:$S$6,8,0))))</f>
        <v/>
      </c>
      <c r="G51" s="3"/>
      <c r="H51" s="3" t="str">
        <f>IF($G51="","",(AVERAGE(VLOOKUP($G51,Listas!$M$1:$S$6,7,0))))</f>
        <v/>
      </c>
      <c r="I51" s="3" t="str">
        <f t="shared" si="2"/>
        <v/>
      </c>
      <c r="J51" s="3"/>
    </row>
    <row r="52" spans="1:10" ht="14.25" customHeight="1">
      <c r="A52" s="3"/>
      <c r="B52" s="3"/>
      <c r="C52" s="3"/>
      <c r="D52" s="3"/>
      <c r="E52" s="3"/>
      <c r="F52" s="3" t="str">
        <f>IF($D52="","",AVERAGE(VLOOKUP($D52,Listas!$K$1:$S$6,9,0),(VLOOKUP($E52,Listas!$L$1:$S$6,8,0))))</f>
        <v/>
      </c>
      <c r="G52" s="3"/>
      <c r="H52" s="3" t="str">
        <f>IF($G52="","",(AVERAGE(VLOOKUP($G52,Listas!$M$1:$S$6,7,0))))</f>
        <v/>
      </c>
      <c r="I52" s="3" t="str">
        <f t="shared" si="2"/>
        <v/>
      </c>
      <c r="J52" s="3"/>
    </row>
    <row r="53" spans="1:10" ht="14.25" customHeight="1">
      <c r="A53" s="3"/>
      <c r="B53" s="3"/>
      <c r="C53" s="3"/>
      <c r="D53" s="3"/>
      <c r="E53" s="3"/>
      <c r="F53" s="3" t="str">
        <f>IF($D53="","",AVERAGE(VLOOKUP($D53,Listas!$K$1:$S$6,9,0),(VLOOKUP($E53,Listas!$L$1:$S$6,8,0))))</f>
        <v/>
      </c>
      <c r="G53" s="3"/>
      <c r="H53" s="3" t="str">
        <f>IF($G53="","",(AVERAGE(VLOOKUP($G53,Listas!$M$1:$S$6,7,0))))</f>
        <v/>
      </c>
      <c r="I53" s="3" t="str">
        <f t="shared" si="2"/>
        <v/>
      </c>
      <c r="J53" s="3"/>
    </row>
    <row r="54" spans="1:10" ht="14.25" customHeight="1">
      <c r="A54" s="3"/>
      <c r="B54" s="3"/>
      <c r="C54" s="3"/>
      <c r="D54" s="3"/>
      <c r="E54" s="3"/>
      <c r="F54" s="3" t="str">
        <f>IF($D54="","",AVERAGE(VLOOKUP($D54,Listas!$K$1:$S$6,9,0),(VLOOKUP($E54,Listas!$L$1:$S$6,8,0))))</f>
        <v/>
      </c>
      <c r="G54" s="3"/>
      <c r="H54" s="3" t="str">
        <f>IF($G54="","",(AVERAGE(VLOOKUP($G54,Listas!$M$1:$S$6,7,0))))</f>
        <v/>
      </c>
      <c r="I54" s="3" t="str">
        <f t="shared" si="2"/>
        <v/>
      </c>
      <c r="J54" s="3"/>
    </row>
    <row r="55" spans="1:10" ht="14.25" customHeight="1">
      <c r="A55" s="3"/>
      <c r="B55" s="3"/>
      <c r="C55" s="3"/>
      <c r="D55" s="3"/>
      <c r="E55" s="3"/>
      <c r="F55" s="3" t="str">
        <f>IF($D55="","",AVERAGE(VLOOKUP($D55,Listas!$K$1:$S$6,9,0),(VLOOKUP($E55,Listas!$L$1:$S$6,8,0))))</f>
        <v/>
      </c>
      <c r="G55" s="3"/>
      <c r="H55" s="3" t="str">
        <f>IF($G55="","",(AVERAGE(VLOOKUP($G55,Listas!$M$1:$S$6,7,0))))</f>
        <v/>
      </c>
      <c r="I55" s="3" t="str">
        <f t="shared" si="2"/>
        <v/>
      </c>
      <c r="J55" s="3"/>
    </row>
    <row r="56" spans="1:10" ht="14.25" customHeight="1">
      <c r="A56" s="3"/>
      <c r="B56" s="3"/>
      <c r="C56" s="3"/>
      <c r="D56" s="3"/>
      <c r="E56" s="3"/>
      <c r="F56" s="3" t="str">
        <f>IF($D56="","",AVERAGE(VLOOKUP($D56,Listas!$K$1:$S$6,9,0),(VLOOKUP($E56,Listas!$L$1:$S$6,8,0))))</f>
        <v/>
      </c>
      <c r="G56" s="3"/>
      <c r="H56" s="3" t="str">
        <f>IF($G56="","",(AVERAGE(VLOOKUP($G56,Listas!$M$1:$S$6,7,0))))</f>
        <v/>
      </c>
      <c r="I56" s="3" t="str">
        <f t="shared" si="2"/>
        <v/>
      </c>
      <c r="J56" s="3"/>
    </row>
    <row r="57" spans="1:10" ht="14.25" customHeight="1">
      <c r="A57" s="3"/>
      <c r="B57" s="3"/>
      <c r="C57" s="3"/>
      <c r="D57" s="3"/>
      <c r="E57" s="3"/>
      <c r="F57" s="3" t="str">
        <f>IF($D57="","",AVERAGE(VLOOKUP($D57,Listas!$K$1:$S$6,9,0),(VLOOKUP($E57,Listas!$L$1:$S$6,8,0))))</f>
        <v/>
      </c>
      <c r="G57" s="3"/>
      <c r="H57" s="3" t="str">
        <f>IF($G57="","",(AVERAGE(VLOOKUP($G57,Listas!$M$1:$S$6,7,0))))</f>
        <v/>
      </c>
      <c r="I57" s="3" t="str">
        <f t="shared" si="2"/>
        <v/>
      </c>
      <c r="J57" s="3"/>
    </row>
    <row r="58" spans="1:10" ht="14.25" customHeight="1">
      <c r="A58" s="3"/>
      <c r="B58" s="3"/>
      <c r="C58" s="3"/>
      <c r="D58" s="3"/>
      <c r="E58" s="3"/>
      <c r="F58" s="3" t="str">
        <f>IF($D58="","",AVERAGE(VLOOKUP($D58,Listas!$K$1:$S$6,9,0),(VLOOKUP($E58,Listas!$L$1:$S$6,8,0))))</f>
        <v/>
      </c>
      <c r="G58" s="3"/>
      <c r="H58" s="3" t="str">
        <f>IF($G58="","",(AVERAGE(VLOOKUP($G58,Listas!$M$1:$S$6,7,0))))</f>
        <v/>
      </c>
      <c r="I58" s="3" t="str">
        <f t="shared" si="2"/>
        <v/>
      </c>
      <c r="J58" s="3"/>
    </row>
    <row r="59" spans="1:10" ht="14.25" customHeight="1">
      <c r="A59" s="3"/>
      <c r="B59" s="3"/>
      <c r="C59" s="3"/>
      <c r="D59" s="3"/>
      <c r="E59" s="3"/>
      <c r="F59" s="3" t="str">
        <f>IF($D59="","",AVERAGE(VLOOKUP($D59,Listas!$K$1:$S$6,9,0),(VLOOKUP($E59,Listas!$L$1:$S$6,8,0))))</f>
        <v/>
      </c>
      <c r="G59" s="3"/>
      <c r="H59" s="3" t="str">
        <f>IF($G59="","",(AVERAGE(VLOOKUP($G59,Listas!$M$1:$S$6,7,0))))</f>
        <v/>
      </c>
      <c r="I59" s="3" t="str">
        <f t="shared" si="2"/>
        <v/>
      </c>
      <c r="J59" s="3"/>
    </row>
    <row r="60" spans="1:10" ht="14.25" customHeight="1">
      <c r="A60" s="3"/>
      <c r="B60" s="3"/>
      <c r="C60" s="3"/>
      <c r="D60" s="3"/>
      <c r="E60" s="3"/>
      <c r="F60" s="3" t="str">
        <f>IF($D60="","",AVERAGE(VLOOKUP($D60,Listas!$K$1:$S$6,9,0),(VLOOKUP($E60,Listas!$L$1:$S$6,8,0))))</f>
        <v/>
      </c>
      <c r="G60" s="3"/>
      <c r="H60" s="3" t="str">
        <f>IF($G60="","",(AVERAGE(VLOOKUP($G60,Listas!$M$1:$S$6,7,0))))</f>
        <v/>
      </c>
      <c r="I60" s="3" t="str">
        <f t="shared" si="2"/>
        <v/>
      </c>
      <c r="J60" s="3"/>
    </row>
    <row r="61" spans="1:10" ht="14.25" customHeight="1">
      <c r="A61" s="3"/>
      <c r="B61" s="3"/>
      <c r="C61" s="3"/>
      <c r="D61" s="3"/>
      <c r="E61" s="3"/>
      <c r="F61" s="3" t="str">
        <f>IF($D61="","",AVERAGE(VLOOKUP($D61,Listas!$K$1:$S$6,9,0),(VLOOKUP($E61,Listas!$L$1:$S$6,8,0))))</f>
        <v/>
      </c>
      <c r="G61" s="3"/>
      <c r="H61" s="3" t="str">
        <f>IF($G61="","",(AVERAGE(VLOOKUP($G61,Listas!$M$1:$S$6,7,0))))</f>
        <v/>
      </c>
      <c r="I61" s="3" t="str">
        <f t="shared" si="2"/>
        <v/>
      </c>
      <c r="J61" s="3"/>
    </row>
    <row r="62" spans="1:10" ht="14.25" customHeight="1">
      <c r="A62" s="3"/>
      <c r="B62" s="3"/>
      <c r="C62" s="3"/>
      <c r="D62" s="3"/>
      <c r="E62" s="3"/>
      <c r="F62" s="3" t="str">
        <f>IF($D62="","",AVERAGE(VLOOKUP($D62,Listas!$K$1:$S$6,9,0),(VLOOKUP($E62,Listas!$L$1:$S$6,8,0))))</f>
        <v/>
      </c>
      <c r="G62" s="3"/>
      <c r="H62" s="3" t="str">
        <f>IF($G62="","",(AVERAGE(VLOOKUP($G62,Listas!$M$1:$S$6,7,0))))</f>
        <v/>
      </c>
      <c r="I62" s="3" t="str">
        <f t="shared" si="2"/>
        <v/>
      </c>
      <c r="J62" s="3"/>
    </row>
    <row r="63" spans="1:10" ht="14.25" customHeight="1">
      <c r="A63" s="3"/>
      <c r="B63" s="3"/>
      <c r="C63" s="3"/>
      <c r="D63" s="3"/>
      <c r="E63" s="3"/>
      <c r="F63" s="3" t="str">
        <f>IF($D63="","",AVERAGE(VLOOKUP($D63,Listas!$K$1:$S$6,9,0),(VLOOKUP($E63,Listas!$L$1:$S$6,8,0))))</f>
        <v/>
      </c>
      <c r="G63" s="3"/>
      <c r="H63" s="3" t="str">
        <f>IF($G63="","",(AVERAGE(VLOOKUP($G63,Listas!$M$1:$S$6,7,0))))</f>
        <v/>
      </c>
      <c r="I63" s="3" t="str">
        <f t="shared" si="2"/>
        <v/>
      </c>
      <c r="J63" s="3"/>
    </row>
    <row r="64" spans="1:10" ht="14.25" customHeight="1">
      <c r="A64" s="3"/>
      <c r="B64" s="3"/>
      <c r="C64" s="3"/>
      <c r="D64" s="3"/>
      <c r="E64" s="3"/>
      <c r="F64" s="3" t="str">
        <f>IF($D64="","",AVERAGE(VLOOKUP($D64,Listas!$K$1:$S$6,9,0),(VLOOKUP($E64,Listas!$L$1:$S$6,8,0))))</f>
        <v/>
      </c>
      <c r="G64" s="3"/>
      <c r="H64" s="3" t="str">
        <f>IF($G64="","",(AVERAGE(VLOOKUP($G64,Listas!$M$1:$S$6,7,0))))</f>
        <v/>
      </c>
      <c r="I64" s="3" t="str">
        <f t="shared" si="2"/>
        <v/>
      </c>
      <c r="J64" s="3"/>
    </row>
    <row r="65" spans="1:10" ht="14.25" customHeight="1">
      <c r="A65" s="3"/>
      <c r="B65" s="3"/>
      <c r="C65" s="3"/>
      <c r="D65" s="3"/>
      <c r="E65" s="3"/>
      <c r="F65" s="3" t="str">
        <f>IF($D65="","",AVERAGE(VLOOKUP($D65,Listas!$K$1:$S$6,9,0),(VLOOKUP($E65,Listas!$L$1:$S$6,8,0))))</f>
        <v/>
      </c>
      <c r="G65" s="3"/>
      <c r="H65" s="3" t="str">
        <f>IF($G65="","",(AVERAGE(VLOOKUP($G65,Listas!$M$1:$S$6,7,0))))</f>
        <v/>
      </c>
      <c r="I65" s="3" t="str">
        <f t="shared" si="2"/>
        <v/>
      </c>
      <c r="J65" s="3"/>
    </row>
    <row r="66" spans="1:10" ht="14.25" customHeight="1">
      <c r="A66" s="3"/>
      <c r="B66" s="3"/>
      <c r="C66" s="3"/>
      <c r="D66" s="3"/>
      <c r="E66" s="3"/>
      <c r="F66" s="3" t="str">
        <f>IF($D66="","",AVERAGE(VLOOKUP($D66,Listas!$K$1:$S$6,9,0),(VLOOKUP($E66,Listas!$L$1:$S$6,8,0))))</f>
        <v/>
      </c>
      <c r="G66" s="3"/>
      <c r="H66" s="3" t="str">
        <f>IF($G66="","",(AVERAGE(VLOOKUP($G66,Listas!$M$1:$S$6,7,0))))</f>
        <v/>
      </c>
      <c r="I66" s="3" t="str">
        <f t="shared" si="2"/>
        <v/>
      </c>
      <c r="J66" s="3"/>
    </row>
    <row r="67" spans="1:10" ht="14.25" customHeight="1">
      <c r="A67" s="3"/>
      <c r="B67" s="3"/>
      <c r="C67" s="3"/>
      <c r="D67" s="3"/>
      <c r="E67" s="3"/>
      <c r="F67" s="3" t="str">
        <f>IF($D67="","",AVERAGE(VLOOKUP($D67,Listas!$K$1:$S$6,9,0),(VLOOKUP($E67,Listas!$L$1:$S$6,8,0))))</f>
        <v/>
      </c>
      <c r="G67" s="3"/>
      <c r="H67" s="3" t="str">
        <f>IF($G67="","",(AVERAGE(VLOOKUP($G67,Listas!$M$1:$S$6,7,0))))</f>
        <v/>
      </c>
      <c r="I67" s="3" t="str">
        <f t="shared" si="2"/>
        <v/>
      </c>
      <c r="J67" s="3"/>
    </row>
    <row r="68" spans="1:10" ht="14.25" customHeight="1">
      <c r="A68" s="3"/>
      <c r="B68" s="3"/>
      <c r="C68" s="3"/>
      <c r="D68" s="3"/>
      <c r="E68" s="3"/>
      <c r="F68" s="3" t="str">
        <f>IF($D68="","",AVERAGE(VLOOKUP($D68,Listas!$K$1:$S$6,9,0),(VLOOKUP($E68,Listas!$L$1:$S$6,8,0))))</f>
        <v/>
      </c>
      <c r="G68" s="3"/>
      <c r="H68" s="3" t="str">
        <f>IF($G68="","",(AVERAGE(VLOOKUP($G68,Listas!$M$1:$S$6,7,0))))</f>
        <v/>
      </c>
      <c r="I68" s="3" t="str">
        <f t="shared" si="2"/>
        <v/>
      </c>
      <c r="J68" s="3"/>
    </row>
    <row r="69" spans="1:10" ht="14.25" customHeight="1">
      <c r="A69" s="3"/>
      <c r="B69" s="3"/>
      <c r="C69" s="3"/>
      <c r="D69" s="3"/>
      <c r="E69" s="3"/>
      <c r="F69" s="3" t="str">
        <f>IF($D69="","",AVERAGE(VLOOKUP($D69,Listas!$K$1:$S$6,9,0),(VLOOKUP($E69,Listas!$L$1:$S$6,8,0))))</f>
        <v/>
      </c>
      <c r="G69" s="3"/>
      <c r="H69" s="3" t="str">
        <f>IF($G69="","",(AVERAGE(VLOOKUP($G69,Listas!$M$1:$S$6,7,0))))</f>
        <v/>
      </c>
      <c r="I69" s="3" t="str">
        <f t="shared" si="2"/>
        <v/>
      </c>
      <c r="J69" s="3"/>
    </row>
    <row r="70" spans="1:10">
      <c r="A70" s="3"/>
      <c r="B70" s="3"/>
      <c r="C70" s="3"/>
      <c r="D70" s="3"/>
      <c r="E70" s="3"/>
      <c r="F70" s="3" t="str">
        <f>IF($D70="","",AVERAGE(VLOOKUP($D70,Listas!$K$1:$S$6,9,0),(VLOOKUP($E70,Listas!$L$1:$S$6,8,0))))</f>
        <v/>
      </c>
      <c r="G70" s="3"/>
      <c r="H70" s="3" t="str">
        <f>IF($G70="","",(AVERAGE(VLOOKUP($G70,Listas!$M$1:$S$6,7,0))))</f>
        <v/>
      </c>
      <c r="I70" s="3" t="str">
        <f t="shared" si="2"/>
        <v/>
      </c>
      <c r="J70" s="3"/>
    </row>
    <row r="71" spans="1:10" ht="12.6" customHeight="1">
      <c r="A71" s="3"/>
      <c r="B71" s="3"/>
      <c r="C71" s="3"/>
      <c r="D71" s="3"/>
      <c r="E71" s="3"/>
      <c r="F71" s="3" t="str">
        <f>IF($D71="","",AVERAGE(VLOOKUP($D71,Listas!$K$1:$S$6,9,0),(VLOOKUP($E71,Listas!$L$1:$S$6,8,0))))</f>
        <v/>
      </c>
      <c r="G71" s="3"/>
      <c r="H71" s="3" t="str">
        <f>IF($G71="","",(AVERAGE(VLOOKUP($G71,Listas!$M$1:$S$6,7,0))))</f>
        <v/>
      </c>
      <c r="I71" s="3" t="str">
        <f t="shared" si="2"/>
        <v/>
      </c>
      <c r="J71" s="3"/>
    </row>
    <row r="72" spans="1:10" ht="14.25" customHeight="1">
      <c r="A72" s="3"/>
      <c r="B72" s="3"/>
      <c r="C72" s="3"/>
      <c r="D72" s="3"/>
      <c r="E72" s="3"/>
      <c r="F72" s="3" t="str">
        <f>IF($D72="","",AVERAGE(VLOOKUP($D72,Listas!$K$1:$S$6,9,0),(VLOOKUP($E72,Listas!$L$1:$S$6,8,0))))</f>
        <v/>
      </c>
      <c r="G72" s="3"/>
      <c r="H72" s="3" t="str">
        <f>IF($G72="","",(AVERAGE(VLOOKUP($G72,Listas!$M$1:$S$6,7,0))))</f>
        <v/>
      </c>
      <c r="I72" s="3" t="str">
        <f t="shared" si="2"/>
        <v/>
      </c>
      <c r="J72" s="3"/>
    </row>
    <row r="73" spans="1:10" ht="15" customHeight="1">
      <c r="A73" s="3"/>
      <c r="B73" s="3"/>
      <c r="C73" s="3"/>
      <c r="D73" s="3"/>
      <c r="E73" s="3"/>
      <c r="F73" s="3" t="str">
        <f>IF($D73="","",AVERAGE(VLOOKUP($D73,Listas!$K$1:$S$6,9,0),(VLOOKUP($E73,Listas!$L$1:$S$6,8,0))))</f>
        <v/>
      </c>
      <c r="G73" s="3"/>
      <c r="H73" s="3" t="str">
        <f>IF($G73="","",(AVERAGE(VLOOKUP($G73,Listas!$M$1:$S$6,7,0))))</f>
        <v/>
      </c>
      <c r="I73" s="3" t="str">
        <f t="shared" si="2"/>
        <v/>
      </c>
      <c r="J73" s="3"/>
    </row>
    <row r="74" spans="1:10" ht="14.25" customHeight="1">
      <c r="A74" s="3"/>
      <c r="B74" s="3"/>
      <c r="C74" s="3"/>
      <c r="D74" s="3"/>
      <c r="E74" s="3"/>
      <c r="F74" s="3" t="str">
        <f>IF($D74="","",AVERAGE(VLOOKUP($D74,Listas!$K$1:$S$6,9,0),(VLOOKUP($E74,Listas!$L$1:$S$6,8,0))))</f>
        <v/>
      </c>
      <c r="G74" s="3"/>
      <c r="H74" s="3" t="str">
        <f>IF($G74="","",(AVERAGE(VLOOKUP($G74,Listas!$M$1:$S$6,7,0))))</f>
        <v/>
      </c>
      <c r="I74" s="3" t="str">
        <f t="shared" si="2"/>
        <v/>
      </c>
      <c r="J74" s="3"/>
    </row>
    <row r="75" spans="1:10" ht="14.25" customHeight="1">
      <c r="A75" s="3"/>
      <c r="B75" s="3"/>
      <c r="C75" s="3"/>
      <c r="D75" s="3"/>
      <c r="E75" s="3"/>
      <c r="F75" s="3" t="str">
        <f>IF($D75="","",AVERAGE(VLOOKUP($D75,Listas!$K$1:$S$6,9,0),(VLOOKUP($E75,Listas!$L$1:$S$6,8,0))))</f>
        <v/>
      </c>
      <c r="G75" s="3"/>
      <c r="H75" s="3" t="str">
        <f>IF($G75="","",(AVERAGE(VLOOKUP($G75,Listas!$M$1:$S$6,7,0))))</f>
        <v/>
      </c>
      <c r="I75" s="3" t="str">
        <f t="shared" si="2"/>
        <v/>
      </c>
      <c r="J75" s="3"/>
    </row>
    <row r="76" spans="1:10" ht="14.25" customHeight="1">
      <c r="A76" s="3"/>
      <c r="B76" s="3"/>
      <c r="C76" s="3"/>
      <c r="D76" s="3"/>
      <c r="E76" s="3"/>
      <c r="F76" s="3" t="str">
        <f>IF($D76="","",AVERAGE(VLOOKUP($D76,Listas!$K$1:$S$6,9,0),(VLOOKUP($E76,Listas!$L$1:$S$6,8,0))))</f>
        <v/>
      </c>
      <c r="G76" s="3"/>
      <c r="H76" s="3" t="str">
        <f>IF($G76="","",(AVERAGE(VLOOKUP($G76,Listas!$M$1:$S$6,7,0))))</f>
        <v/>
      </c>
      <c r="I76" s="3" t="str">
        <f t="shared" ref="I76:I111" si="3">IF($D76="","",$F76*$H76)</f>
        <v/>
      </c>
      <c r="J76" s="3"/>
    </row>
    <row r="77" spans="1:10" ht="14.25" customHeight="1">
      <c r="A77" s="3"/>
      <c r="B77" s="3"/>
      <c r="C77" s="3"/>
      <c r="D77" s="3"/>
      <c r="E77" s="3"/>
      <c r="F77" s="3" t="str">
        <f>IF($D77="","",AVERAGE(VLOOKUP($D77,Listas!$K$1:$S$6,9,0),(VLOOKUP($E77,Listas!$L$1:$S$6,8,0))))</f>
        <v/>
      </c>
      <c r="G77" s="3"/>
      <c r="H77" s="3" t="str">
        <f>IF($G77="","",(AVERAGE(VLOOKUP($G77,Listas!$M$1:$S$6,7,0))))</f>
        <v/>
      </c>
      <c r="I77" s="3" t="str">
        <f t="shared" si="3"/>
        <v/>
      </c>
      <c r="J77" s="3"/>
    </row>
    <row r="78" spans="1:10" ht="14.25" customHeight="1">
      <c r="A78" s="3"/>
      <c r="B78" s="3"/>
      <c r="C78" s="3"/>
      <c r="D78" s="3"/>
      <c r="E78" s="3"/>
      <c r="F78" s="3" t="str">
        <f>IF($D78="","",AVERAGE(VLOOKUP($D78,Listas!$K$1:$S$6,9,0),(VLOOKUP($E78,Listas!$L$1:$S$6,8,0))))</f>
        <v/>
      </c>
      <c r="G78" s="3"/>
      <c r="H78" s="3" t="str">
        <f>IF($G78="","",(AVERAGE(VLOOKUP($G78,Listas!$M$1:$S$6,7,0))))</f>
        <v/>
      </c>
      <c r="I78" s="3" t="str">
        <f t="shared" si="3"/>
        <v/>
      </c>
      <c r="J78" s="3"/>
    </row>
    <row r="79" spans="1:10" ht="14.25" customHeight="1">
      <c r="A79" s="3"/>
      <c r="B79" s="3"/>
      <c r="C79" s="3"/>
      <c r="D79" s="3"/>
      <c r="E79" s="3"/>
      <c r="F79" s="3" t="str">
        <f>IF($D79="","",AVERAGE(VLOOKUP($D79,Listas!$K$1:$S$6,9,0),(VLOOKUP($E79,Listas!$L$1:$S$6,8,0))))</f>
        <v/>
      </c>
      <c r="G79" s="3"/>
      <c r="H79" s="3" t="str">
        <f>IF($G79="","",(AVERAGE(VLOOKUP($G79,Listas!$M$1:$S$6,7,0))))</f>
        <v/>
      </c>
      <c r="I79" s="3" t="str">
        <f t="shared" si="3"/>
        <v/>
      </c>
      <c r="J79" s="3"/>
    </row>
    <row r="80" spans="1:10" ht="14.25" customHeight="1">
      <c r="A80" s="3"/>
      <c r="B80" s="3"/>
      <c r="C80" s="3"/>
      <c r="D80" s="3"/>
      <c r="E80" s="3"/>
      <c r="F80" s="3" t="str">
        <f>IF($D80="","",AVERAGE(VLOOKUP($D80,Listas!$K$1:$S$6,9,0),(VLOOKUP($E80,Listas!$L$1:$S$6,8,0))))</f>
        <v/>
      </c>
      <c r="G80" s="3"/>
      <c r="H80" s="3" t="str">
        <f>IF($G80="","",(AVERAGE(VLOOKUP($G80,Listas!$M$1:$S$6,7,0))))</f>
        <v/>
      </c>
      <c r="I80" s="3" t="str">
        <f t="shared" si="3"/>
        <v/>
      </c>
      <c r="J80" s="3"/>
    </row>
    <row r="81" spans="1:10" ht="14.25" customHeight="1">
      <c r="A81" s="3"/>
      <c r="B81" s="3"/>
      <c r="C81" s="3"/>
      <c r="D81" s="3"/>
      <c r="E81" s="3"/>
      <c r="F81" s="3" t="str">
        <f>IF($D81="","",AVERAGE(VLOOKUP($D81,Listas!$K$1:$S$6,9,0),(VLOOKUP($E81,Listas!$L$1:$S$6,8,0))))</f>
        <v/>
      </c>
      <c r="G81" s="3"/>
      <c r="H81" s="3" t="str">
        <f>IF($G81="","",(AVERAGE(VLOOKUP($G81,Listas!$M$1:$S$6,7,0))))</f>
        <v/>
      </c>
      <c r="I81" s="3" t="str">
        <f t="shared" si="3"/>
        <v/>
      </c>
      <c r="J81" s="3"/>
    </row>
    <row r="82" spans="1:10" ht="14.25" customHeight="1">
      <c r="A82" s="3"/>
      <c r="B82" s="3"/>
      <c r="C82" s="3"/>
      <c r="D82" s="3"/>
      <c r="E82" s="3"/>
      <c r="F82" s="3" t="str">
        <f>IF($D82="","",AVERAGE(VLOOKUP($D82,Listas!$K$1:$S$6,9,0),(VLOOKUP($E82,Listas!$L$1:$S$6,8,0))))</f>
        <v/>
      </c>
      <c r="G82" s="3"/>
      <c r="H82" s="3" t="str">
        <f>IF($G82="","",(AVERAGE(VLOOKUP($G82,Listas!$M$1:$S$6,7,0))))</f>
        <v/>
      </c>
      <c r="I82" s="3" t="str">
        <f t="shared" si="3"/>
        <v/>
      </c>
      <c r="J82" s="3"/>
    </row>
    <row r="83" spans="1:10" ht="14.25" customHeight="1">
      <c r="A83" s="3"/>
      <c r="B83" s="3"/>
      <c r="C83" s="3"/>
      <c r="D83" s="3"/>
      <c r="E83" s="3"/>
      <c r="F83" s="3" t="str">
        <f>IF($D83="","",AVERAGE(VLOOKUP($D83,Listas!$K$1:$S$6,9,0),(VLOOKUP($E83,Listas!$L$1:$S$6,8,0))))</f>
        <v/>
      </c>
      <c r="G83" s="3"/>
      <c r="H83" s="3" t="str">
        <f>IF($G83="","",(AVERAGE(VLOOKUP($G83,Listas!$M$1:$S$6,7,0))))</f>
        <v/>
      </c>
      <c r="I83" s="3" t="str">
        <f t="shared" si="3"/>
        <v/>
      </c>
      <c r="J83" s="3"/>
    </row>
    <row r="84" spans="1:10" ht="14.25" customHeight="1">
      <c r="A84" s="3"/>
      <c r="B84" s="3"/>
      <c r="C84" s="3"/>
      <c r="D84" s="3"/>
      <c r="E84" s="3"/>
      <c r="F84" s="3" t="str">
        <f>IF($D84="","",AVERAGE(VLOOKUP($D84,Listas!$K$1:$S$6,9,0),(VLOOKUP($E84,Listas!$L$1:$S$6,8,0))))</f>
        <v/>
      </c>
      <c r="G84" s="3"/>
      <c r="H84" s="3" t="str">
        <f>IF($G84="","",(AVERAGE(VLOOKUP($G84,Listas!$M$1:$S$6,7,0))))</f>
        <v/>
      </c>
      <c r="I84" s="3" t="str">
        <f t="shared" si="3"/>
        <v/>
      </c>
      <c r="J84" s="3"/>
    </row>
    <row r="85" spans="1:10" ht="14.25" customHeight="1">
      <c r="A85" s="3"/>
      <c r="B85" s="3"/>
      <c r="C85" s="3"/>
      <c r="D85" s="3"/>
      <c r="E85" s="3"/>
      <c r="F85" s="3" t="str">
        <f>IF($D85="","",AVERAGE(VLOOKUP($D85,Listas!$K$1:$S$6,9,0),(VLOOKUP($E85,Listas!$L$1:$S$6,8,0))))</f>
        <v/>
      </c>
      <c r="G85" s="3"/>
      <c r="H85" s="3" t="str">
        <f>IF($G85="","",(AVERAGE(VLOOKUP($G85,Listas!$M$1:$S$6,7,0))))</f>
        <v/>
      </c>
      <c r="I85" s="3" t="str">
        <f t="shared" si="3"/>
        <v/>
      </c>
      <c r="J85" s="3"/>
    </row>
    <row r="86" spans="1:10" ht="14.25" customHeight="1">
      <c r="A86" s="3"/>
      <c r="B86" s="3"/>
      <c r="C86" s="3"/>
      <c r="D86" s="3"/>
      <c r="E86" s="3"/>
      <c r="F86" s="3" t="str">
        <f>IF($D86="","",AVERAGE(VLOOKUP($D86,Listas!$K$1:$S$6,9,0),(VLOOKUP($E86,Listas!$L$1:$S$6,8,0))))</f>
        <v/>
      </c>
      <c r="G86" s="3"/>
      <c r="H86" s="3" t="str">
        <f>IF($G86="","",(AVERAGE(VLOOKUP($G86,Listas!$M$1:$S$6,7,0))))</f>
        <v/>
      </c>
      <c r="I86" s="3" t="str">
        <f t="shared" si="3"/>
        <v/>
      </c>
      <c r="J86" s="3"/>
    </row>
    <row r="87" spans="1:10" ht="14.25" customHeight="1">
      <c r="A87" s="3"/>
      <c r="B87" s="3"/>
      <c r="C87" s="3"/>
      <c r="D87" s="3"/>
      <c r="E87" s="3"/>
      <c r="F87" s="3" t="str">
        <f>IF($D87="","",AVERAGE(VLOOKUP($D87,Listas!$K$1:$S$6,9,0),(VLOOKUP($E87,Listas!$L$1:$S$6,8,0))))</f>
        <v/>
      </c>
      <c r="G87" s="3"/>
      <c r="H87" s="3" t="str">
        <f>IF($G87="","",(AVERAGE(VLOOKUP($G87,Listas!$M$1:$S$6,7,0))))</f>
        <v/>
      </c>
      <c r="I87" s="3" t="str">
        <f t="shared" si="3"/>
        <v/>
      </c>
      <c r="J87" s="3"/>
    </row>
    <row r="88" spans="1:10" ht="14.25" customHeight="1">
      <c r="A88" s="3"/>
      <c r="B88" s="3"/>
      <c r="C88" s="3"/>
      <c r="D88" s="3"/>
      <c r="E88" s="3"/>
      <c r="F88" s="3" t="str">
        <f>IF($D88="","",AVERAGE(VLOOKUP($D88,Listas!$K$1:$S$6,9,0),(VLOOKUP($E88,Listas!$L$1:$S$6,8,0))))</f>
        <v/>
      </c>
      <c r="G88" s="3"/>
      <c r="H88" s="3" t="str">
        <f>IF($G88="","",(AVERAGE(VLOOKUP($G88,Listas!$M$1:$S$6,7,0))))</f>
        <v/>
      </c>
      <c r="I88" s="3" t="str">
        <f t="shared" si="3"/>
        <v/>
      </c>
      <c r="J88" s="3"/>
    </row>
    <row r="89" spans="1:10" ht="14.25" customHeight="1">
      <c r="A89" s="3"/>
      <c r="B89" s="3"/>
      <c r="C89" s="3"/>
      <c r="D89" s="3"/>
      <c r="E89" s="3"/>
      <c r="F89" s="3" t="str">
        <f>IF($D89="","",AVERAGE(VLOOKUP($D89,Listas!$K$1:$S$6,9,0),(VLOOKUP($E89,Listas!$L$1:$S$6,8,0))))</f>
        <v/>
      </c>
      <c r="G89" s="3"/>
      <c r="H89" s="3" t="str">
        <f>IF($G89="","",(AVERAGE(VLOOKUP($G89,Listas!$M$1:$S$6,7,0))))</f>
        <v/>
      </c>
      <c r="I89" s="3" t="str">
        <f t="shared" si="3"/>
        <v/>
      </c>
      <c r="J89" s="3"/>
    </row>
    <row r="90" spans="1:10" ht="14.25" customHeight="1">
      <c r="A90" s="3"/>
      <c r="B90" s="3"/>
      <c r="C90" s="3"/>
      <c r="D90" s="3"/>
      <c r="E90" s="3"/>
      <c r="F90" s="3" t="str">
        <f>IF($D90="","",AVERAGE(VLOOKUP($D90,Listas!$K$1:$S$6,9,0),(VLOOKUP($E90,Listas!$L$1:$S$6,8,0))))</f>
        <v/>
      </c>
      <c r="G90" s="3"/>
      <c r="H90" s="3" t="str">
        <f>IF($G90="","",(AVERAGE(VLOOKUP($G90,Listas!$M$1:$S$6,7,0))))</f>
        <v/>
      </c>
      <c r="I90" s="3" t="str">
        <f t="shared" si="3"/>
        <v/>
      </c>
      <c r="J90" s="3"/>
    </row>
    <row r="91" spans="1:10" ht="14.25" customHeight="1">
      <c r="A91" s="3"/>
      <c r="B91" s="3"/>
      <c r="C91" s="3"/>
      <c r="D91" s="3"/>
      <c r="E91" s="3"/>
      <c r="F91" s="3" t="str">
        <f>IF($D91="","",AVERAGE(VLOOKUP($D91,Listas!$K$1:$S$6,9,0),(VLOOKUP($E91,Listas!$L$1:$S$6,8,0))))</f>
        <v/>
      </c>
      <c r="G91" s="3"/>
      <c r="H91" s="3" t="str">
        <f>IF($G91="","",(AVERAGE(VLOOKUP($G91,Listas!$M$1:$S$6,7,0))))</f>
        <v/>
      </c>
      <c r="I91" s="3" t="str">
        <f t="shared" si="3"/>
        <v/>
      </c>
      <c r="J91" s="3"/>
    </row>
    <row r="92" spans="1:10" ht="14.25" customHeight="1">
      <c r="A92" s="3"/>
      <c r="B92" s="3"/>
      <c r="C92" s="3"/>
      <c r="D92" s="3"/>
      <c r="E92" s="3"/>
      <c r="F92" s="3" t="str">
        <f>IF($D92="","",AVERAGE(VLOOKUP($D92,Listas!$K$1:$S$6,9,0),(VLOOKUP($E92,Listas!$L$1:$S$6,8,0))))</f>
        <v/>
      </c>
      <c r="G92" s="3"/>
      <c r="H92" s="3" t="str">
        <f>IF($G92="","",(AVERAGE(VLOOKUP($G92,Listas!$M$1:$S$6,7,0))))</f>
        <v/>
      </c>
      <c r="I92" s="3" t="str">
        <f t="shared" si="3"/>
        <v/>
      </c>
      <c r="J92" s="3"/>
    </row>
    <row r="93" spans="1:10" ht="14.25" customHeight="1">
      <c r="A93" s="3"/>
      <c r="B93" s="3"/>
      <c r="C93" s="3"/>
      <c r="D93" s="3"/>
      <c r="E93" s="3"/>
      <c r="F93" s="3" t="str">
        <f>IF($D93="","",AVERAGE(VLOOKUP($D93,Listas!$K$1:$S$6,9,0),(VLOOKUP($E93,Listas!$L$1:$S$6,8,0))))</f>
        <v/>
      </c>
      <c r="G93" s="3"/>
      <c r="H93" s="3" t="str">
        <f>IF($G93="","",(AVERAGE(VLOOKUP($G93,Listas!$M$1:$S$6,7,0))))</f>
        <v/>
      </c>
      <c r="I93" s="3" t="str">
        <f t="shared" si="3"/>
        <v/>
      </c>
      <c r="J93" s="3"/>
    </row>
    <row r="94" spans="1:10" ht="14.25" customHeight="1">
      <c r="A94" s="3"/>
      <c r="B94" s="3"/>
      <c r="C94" s="3"/>
      <c r="D94" s="3"/>
      <c r="E94" s="3"/>
      <c r="F94" s="3" t="str">
        <f>IF($D94="","",AVERAGE(VLOOKUP($D94,Listas!$K$1:$S$6,9,0),(VLOOKUP($E94,Listas!$L$1:$S$6,8,0))))</f>
        <v/>
      </c>
      <c r="G94" s="3"/>
      <c r="H94" s="3" t="str">
        <f>IF($G94="","",(AVERAGE(VLOOKUP($G94,Listas!$M$1:$S$6,7,0))))</f>
        <v/>
      </c>
      <c r="I94" s="3" t="str">
        <f t="shared" si="3"/>
        <v/>
      </c>
      <c r="J94" s="3"/>
    </row>
    <row r="95" spans="1:10" ht="14.25" customHeight="1">
      <c r="A95" s="3"/>
      <c r="B95" s="3"/>
      <c r="C95" s="3"/>
      <c r="D95" s="3"/>
      <c r="E95" s="3"/>
      <c r="F95" s="3" t="str">
        <f>IF($D95="","",AVERAGE(VLOOKUP($D95,Listas!$K$1:$S$6,9,0),(VLOOKUP($E95,Listas!$L$1:$S$6,8,0))))</f>
        <v/>
      </c>
      <c r="G95" s="3"/>
      <c r="H95" s="3" t="str">
        <f>IF($G95="","",(AVERAGE(VLOOKUP($G95,Listas!$M$1:$S$6,7,0))))</f>
        <v/>
      </c>
      <c r="I95" s="3" t="str">
        <f t="shared" si="3"/>
        <v/>
      </c>
      <c r="J95" s="3"/>
    </row>
    <row r="96" spans="1:10" ht="14.25" customHeight="1">
      <c r="A96" s="3"/>
      <c r="B96" s="3"/>
      <c r="C96" s="3"/>
      <c r="D96" s="3"/>
      <c r="E96" s="3"/>
      <c r="F96" s="3" t="str">
        <f>IF($D96="","",AVERAGE(VLOOKUP($D96,Listas!$K$1:$S$6,9,0),(VLOOKUP($E96,Listas!$L$1:$S$6,8,0))))</f>
        <v/>
      </c>
      <c r="G96" s="3"/>
      <c r="H96" s="3" t="str">
        <f>IF($G96="","",(AVERAGE(VLOOKUP($G96,Listas!$M$1:$S$6,7,0))))</f>
        <v/>
      </c>
      <c r="I96" s="3" t="str">
        <f t="shared" si="3"/>
        <v/>
      </c>
      <c r="J96" s="3"/>
    </row>
    <row r="97" spans="1:10" ht="14.25" customHeight="1">
      <c r="A97" s="3"/>
      <c r="B97" s="3"/>
      <c r="C97" s="3"/>
      <c r="D97" s="3"/>
      <c r="E97" s="3"/>
      <c r="F97" s="3" t="str">
        <f>IF($D97="","",AVERAGE(VLOOKUP($D97,Listas!$K$1:$S$6,9,0),(VLOOKUP($E97,Listas!$L$1:$S$6,8,0))))</f>
        <v/>
      </c>
      <c r="G97" s="3"/>
      <c r="H97" s="3" t="str">
        <f>IF($G97="","",(AVERAGE(VLOOKUP($G97,Listas!$M$1:$S$6,7,0))))</f>
        <v/>
      </c>
      <c r="I97" s="3" t="str">
        <f t="shared" si="3"/>
        <v/>
      </c>
      <c r="J97" s="3"/>
    </row>
    <row r="98" spans="1:10" ht="14.25" customHeight="1">
      <c r="A98" s="3"/>
      <c r="B98" s="3"/>
      <c r="C98" s="3"/>
      <c r="D98" s="3"/>
      <c r="E98" s="3"/>
      <c r="F98" s="3" t="str">
        <f>IF($D98="","",AVERAGE(VLOOKUP($D98,Listas!$K$1:$S$6,9,0),(VLOOKUP($E98,Listas!$L$1:$S$6,8,0))))</f>
        <v/>
      </c>
      <c r="G98" s="3"/>
      <c r="H98" s="3" t="str">
        <f>IF($G98="","",(AVERAGE(VLOOKUP($G98,Listas!$M$1:$S$6,7,0))))</f>
        <v/>
      </c>
      <c r="I98" s="3" t="str">
        <f t="shared" si="3"/>
        <v/>
      </c>
      <c r="J98" s="3"/>
    </row>
    <row r="99" spans="1:10" ht="14.25" customHeight="1">
      <c r="A99" s="3"/>
      <c r="B99" s="3"/>
      <c r="C99" s="3"/>
      <c r="D99" s="3"/>
      <c r="E99" s="3"/>
      <c r="F99" s="3" t="str">
        <f>IF($D99="","",AVERAGE(VLOOKUP($D99,Listas!$K$1:$S$6,9,0),(VLOOKUP($E99,Listas!$L$1:$S$6,8,0))))</f>
        <v/>
      </c>
      <c r="G99" s="3"/>
      <c r="H99" s="3" t="str">
        <f>IF($G99="","",(AVERAGE(VLOOKUP($G99,Listas!$M$1:$S$6,7,0))))</f>
        <v/>
      </c>
      <c r="I99" s="3" t="str">
        <f t="shared" si="3"/>
        <v/>
      </c>
      <c r="J99" s="3"/>
    </row>
    <row r="100" spans="1:10" ht="14.25" customHeight="1">
      <c r="A100" s="3"/>
      <c r="B100" s="3"/>
      <c r="C100" s="3"/>
      <c r="D100" s="3"/>
      <c r="E100" s="3"/>
      <c r="F100" s="3" t="str">
        <f>IF($D100="","",AVERAGE(VLOOKUP($D100,Listas!$K$1:$S$6,9,0),(VLOOKUP($E100,Listas!$L$1:$S$6,8,0))))</f>
        <v/>
      </c>
      <c r="G100" s="3"/>
      <c r="H100" s="3" t="str">
        <f>IF($G100="","",(AVERAGE(VLOOKUP($G100,Listas!$M$1:$S$6,7,0))))</f>
        <v/>
      </c>
      <c r="I100" s="3" t="str">
        <f t="shared" si="3"/>
        <v/>
      </c>
      <c r="J100" s="3"/>
    </row>
    <row r="101" spans="1:10" ht="14.25" customHeight="1">
      <c r="A101" s="3"/>
      <c r="B101" s="3"/>
      <c r="C101" s="3"/>
      <c r="D101" s="3"/>
      <c r="E101" s="3"/>
      <c r="F101" s="3" t="str">
        <f>IF($D101="","",AVERAGE(VLOOKUP($D101,Listas!$K$1:$S$6,9,0),(VLOOKUP($E101,Listas!$L$1:$S$6,8,0))))</f>
        <v/>
      </c>
      <c r="G101" s="3"/>
      <c r="H101" s="3" t="str">
        <f>IF($G101="","",(AVERAGE(VLOOKUP($G101,Listas!$M$1:$S$6,7,0))))</f>
        <v/>
      </c>
      <c r="I101" s="3" t="str">
        <f t="shared" si="3"/>
        <v/>
      </c>
      <c r="J101" s="3"/>
    </row>
    <row r="102" spans="1:10" ht="14.25" customHeight="1">
      <c r="A102" s="3"/>
      <c r="B102" s="3"/>
      <c r="C102" s="3"/>
      <c r="D102" s="3"/>
      <c r="E102" s="3"/>
      <c r="F102" s="3" t="str">
        <f>IF($D102="","",AVERAGE(VLOOKUP($D102,Listas!$K$1:$S$6,9,0),(VLOOKUP($E102,Listas!$L$1:$S$6,8,0))))</f>
        <v/>
      </c>
      <c r="G102" s="3"/>
      <c r="H102" s="3" t="str">
        <f>IF($G102="","",(AVERAGE(VLOOKUP($G102,Listas!$M$1:$S$6,7,0))))</f>
        <v/>
      </c>
      <c r="I102" s="3" t="str">
        <f t="shared" si="3"/>
        <v/>
      </c>
      <c r="J102" s="3"/>
    </row>
    <row r="103" spans="1:10" ht="14.25" customHeight="1">
      <c r="A103" s="3"/>
      <c r="B103" s="3"/>
      <c r="C103" s="3"/>
      <c r="D103" s="3"/>
      <c r="E103" s="3"/>
      <c r="F103" s="3" t="str">
        <f>IF($D103="","",AVERAGE(VLOOKUP($D103,Listas!$K$1:$S$6,9,0),(VLOOKUP($E103,Listas!$L$1:$S$6,8,0))))</f>
        <v/>
      </c>
      <c r="G103" s="3"/>
      <c r="H103" s="3" t="str">
        <f>IF($G103="","",(AVERAGE(VLOOKUP($G103,Listas!$M$1:$S$6,7,0))))</f>
        <v/>
      </c>
      <c r="I103" s="3" t="str">
        <f t="shared" si="3"/>
        <v/>
      </c>
      <c r="J103" s="3"/>
    </row>
    <row r="104" spans="1:10" ht="14.25" customHeight="1">
      <c r="A104" s="3"/>
      <c r="B104" s="3"/>
      <c r="C104" s="3"/>
      <c r="D104" s="3"/>
      <c r="E104" s="3"/>
      <c r="F104" s="3" t="str">
        <f>IF($D104="","",AVERAGE(VLOOKUP($D104,Listas!$K$1:$S$6,9,0),(VLOOKUP($E104,Listas!$L$1:$S$6,8,0))))</f>
        <v/>
      </c>
      <c r="G104" s="3"/>
      <c r="H104" s="3" t="str">
        <f>IF($G104="","",(AVERAGE(VLOOKUP($G104,Listas!$M$1:$S$6,7,0))))</f>
        <v/>
      </c>
      <c r="I104" s="3" t="str">
        <f t="shared" si="3"/>
        <v/>
      </c>
      <c r="J104" s="3"/>
    </row>
    <row r="105" spans="1:10" ht="14.25" customHeight="1">
      <c r="A105" s="3"/>
      <c r="B105" s="3"/>
      <c r="C105" s="3"/>
      <c r="D105" s="3"/>
      <c r="E105" s="3"/>
      <c r="F105" s="3" t="str">
        <f>IF($D105="","",AVERAGE(VLOOKUP($D105,Listas!$K$1:$S$6,9,0),(VLOOKUP($E105,Listas!$L$1:$S$6,8,0))))</f>
        <v/>
      </c>
      <c r="G105" s="3"/>
      <c r="H105" s="3" t="str">
        <f>IF($G105="","",(AVERAGE(VLOOKUP($G105,Listas!$M$1:$S$6,7,0))))</f>
        <v/>
      </c>
      <c r="I105" s="3" t="str">
        <f t="shared" si="3"/>
        <v/>
      </c>
      <c r="J105" s="3"/>
    </row>
    <row r="106" spans="1:10" ht="14.25" customHeight="1">
      <c r="A106" s="3"/>
      <c r="B106" s="3"/>
      <c r="C106" s="3"/>
      <c r="D106" s="3"/>
      <c r="E106" s="3"/>
      <c r="F106" s="3" t="str">
        <f>IF($D106="","",AVERAGE(VLOOKUP($D106,Listas!$K$1:$S$6,9,0),(VLOOKUP($E106,Listas!$L$1:$S$6,8,0))))</f>
        <v/>
      </c>
      <c r="G106" s="3"/>
      <c r="H106" s="3" t="str">
        <f>IF($G106="","",(AVERAGE(VLOOKUP($G106,Listas!$M$1:$S$6,7,0))))</f>
        <v/>
      </c>
      <c r="I106" s="3" t="str">
        <f t="shared" si="3"/>
        <v/>
      </c>
      <c r="J106" s="3"/>
    </row>
    <row r="107" spans="1:10" ht="14.25" customHeight="1">
      <c r="A107" s="3"/>
      <c r="B107" s="3"/>
      <c r="C107" s="3"/>
      <c r="D107" s="3"/>
      <c r="E107" s="3"/>
      <c r="F107" s="3" t="str">
        <f>IF($D107="","",AVERAGE(VLOOKUP($D107,Listas!$K$1:$S$6,9,0),(VLOOKUP($E107,Listas!$L$1:$S$6,8,0))))</f>
        <v/>
      </c>
      <c r="G107" s="3"/>
      <c r="H107" s="3" t="str">
        <f>IF($G107="","",(AVERAGE(VLOOKUP($G107,Listas!$M$1:$S$6,7,0))))</f>
        <v/>
      </c>
      <c r="I107" s="3" t="str">
        <f t="shared" si="3"/>
        <v/>
      </c>
      <c r="J107" s="3"/>
    </row>
    <row r="108" spans="1:10" ht="14.25" customHeight="1">
      <c r="A108" s="3"/>
      <c r="B108" s="3"/>
      <c r="C108" s="3"/>
      <c r="D108" s="3"/>
      <c r="E108" s="3"/>
      <c r="F108" s="3" t="str">
        <f>IF($D108="","",AVERAGE(VLOOKUP($D108,Listas!$K$1:$S$6,9,0),(VLOOKUP($E108,Listas!$L$1:$S$6,8,0))))</f>
        <v/>
      </c>
      <c r="G108" s="3"/>
      <c r="H108" s="3" t="str">
        <f>IF($G108="","",(AVERAGE(VLOOKUP($G108,Listas!$M$1:$S$6,7,0))))</f>
        <v/>
      </c>
      <c r="I108" s="3" t="str">
        <f t="shared" si="3"/>
        <v/>
      </c>
      <c r="J108" s="3"/>
    </row>
    <row r="109" spans="1:10" ht="14.25" customHeight="1">
      <c r="A109" s="3"/>
      <c r="B109" s="3"/>
      <c r="C109" s="3"/>
      <c r="D109" s="3"/>
      <c r="E109" s="3"/>
      <c r="F109" s="3" t="str">
        <f>IF($D109="","",AVERAGE(VLOOKUP($D109,Listas!$K$1:$S$6,9,0),(VLOOKUP($E109,Listas!$L$1:$S$6,8,0))))</f>
        <v/>
      </c>
      <c r="G109" s="3"/>
      <c r="H109" s="3" t="str">
        <f>IF($G109="","",(AVERAGE(VLOOKUP($G109,Listas!$M$1:$S$6,7,0))))</f>
        <v/>
      </c>
      <c r="I109" s="3" t="str">
        <f t="shared" si="3"/>
        <v/>
      </c>
      <c r="J109" s="3"/>
    </row>
    <row r="110" spans="1:10">
      <c r="A110" s="3"/>
      <c r="B110" s="3"/>
      <c r="C110" s="3"/>
      <c r="D110" s="3"/>
      <c r="E110" s="3"/>
      <c r="F110" s="3" t="str">
        <f>IF($D110="","",AVERAGE(VLOOKUP($D110,Listas!$K$1:$S$6,9,0),(VLOOKUP($E110,Listas!$L$1:$S$6,8,0))))</f>
        <v/>
      </c>
      <c r="G110" s="3"/>
      <c r="H110" s="3" t="str">
        <f>IF($G110="","",(AVERAGE(VLOOKUP($G110,Listas!$M$1:$S$6,7,0))))</f>
        <v/>
      </c>
      <c r="I110" s="3" t="str">
        <f t="shared" si="3"/>
        <v/>
      </c>
      <c r="J110" s="3"/>
    </row>
    <row r="111" spans="1:10">
      <c r="A111" s="3"/>
      <c r="B111" s="3"/>
      <c r="C111" s="3"/>
      <c r="D111" s="3"/>
      <c r="E111" s="3"/>
      <c r="F111" s="3" t="str">
        <f>IF($D111="","",AVERAGE(VLOOKUP($D111,Listas!$K$1:$S$6,9,0),(VLOOKUP($E111,Listas!$L$1:$S$6,8,0))))</f>
        <v/>
      </c>
      <c r="G111" s="3"/>
      <c r="H111" s="3" t="str">
        <f>IF($G111="","",(AVERAGE(VLOOKUP($G111,Listas!$M$1:$S$6,7,0))))</f>
        <v/>
      </c>
      <c r="I111" s="3" t="str">
        <f t="shared" si="3"/>
        <v/>
      </c>
      <c r="J111" s="3"/>
    </row>
    <row r="112" spans="1:10">
      <c r="A112" s="3"/>
      <c r="B112" s="3"/>
      <c r="C112" s="3"/>
      <c r="D112" s="3"/>
      <c r="E112" s="3"/>
      <c r="F112" s="3"/>
      <c r="G112" s="3"/>
      <c r="H112" s="3"/>
      <c r="I112" s="3"/>
      <c r="J112" s="3"/>
    </row>
    <row r="113" spans="1:10">
      <c r="A113" s="3"/>
      <c r="B113" s="3"/>
      <c r="C113" s="3"/>
      <c r="D113" s="3"/>
      <c r="E113" s="3"/>
      <c r="F113" s="3"/>
      <c r="G113" s="3"/>
      <c r="H113" s="3"/>
      <c r="I113" s="3"/>
      <c r="J113" s="3"/>
    </row>
    <row r="114" spans="1:10">
      <c r="A114" s="3"/>
      <c r="B114" s="3"/>
      <c r="C114" s="3"/>
      <c r="D114" s="3"/>
      <c r="E114" s="3"/>
      <c r="F114" s="3"/>
      <c r="G114" s="3"/>
      <c r="H114" s="3"/>
      <c r="I114" s="3"/>
      <c r="J114" s="3"/>
    </row>
    <row r="115" spans="1:10">
      <c r="A115" s="3"/>
      <c r="B115" s="3"/>
      <c r="C115" s="3"/>
      <c r="D115" s="3"/>
      <c r="E115" s="3"/>
      <c r="F115" s="3"/>
      <c r="G115" s="3"/>
      <c r="H115" s="3"/>
      <c r="I115" s="3"/>
      <c r="J115" s="3"/>
    </row>
    <row r="116" spans="1:10">
      <c r="A116" s="3"/>
      <c r="B116" s="3"/>
      <c r="C116" s="3"/>
      <c r="D116" s="3"/>
      <c r="E116" s="3"/>
      <c r="F116" s="3"/>
      <c r="G116" s="3"/>
      <c r="H116" s="3"/>
      <c r="I116" s="3"/>
      <c r="J116" s="3"/>
    </row>
    <row r="117" spans="1:10">
      <c r="A117" s="3"/>
      <c r="B117" s="3"/>
      <c r="C117" s="3"/>
      <c r="D117" s="3"/>
      <c r="E117" s="3"/>
      <c r="F117" s="3"/>
      <c r="G117" s="3"/>
      <c r="H117" s="3"/>
      <c r="I117" s="3"/>
      <c r="J117" s="3"/>
    </row>
    <row r="118" spans="1:10">
      <c r="A118" s="3"/>
      <c r="B118" s="3"/>
      <c r="C118" s="3"/>
      <c r="D118" s="3"/>
      <c r="E118" s="3"/>
      <c r="F118" s="3"/>
      <c r="G118" s="3"/>
      <c r="H118" s="3"/>
      <c r="I118" s="3"/>
      <c r="J118" s="3"/>
    </row>
    <row r="119" spans="1:10">
      <c r="A119" s="3"/>
      <c r="B119" s="3"/>
      <c r="C119" s="3"/>
      <c r="D119" s="3"/>
      <c r="E119" s="3"/>
      <c r="F119" s="3"/>
      <c r="G119" s="3"/>
      <c r="H119" s="3"/>
      <c r="I119" s="3"/>
      <c r="J119" s="3"/>
    </row>
    <row r="120" spans="1:10">
      <c r="A120" s="3"/>
      <c r="B120" s="3"/>
      <c r="C120" s="3"/>
      <c r="D120" s="3"/>
      <c r="E120" s="3"/>
      <c r="F120" s="3"/>
      <c r="G120" s="3"/>
      <c r="H120" s="3"/>
      <c r="I120" s="3"/>
      <c r="J120" s="3"/>
    </row>
    <row r="121" spans="1:10">
      <c r="A121" s="3"/>
      <c r="B121" s="3"/>
      <c r="C121" s="3"/>
      <c r="D121" s="3"/>
      <c r="E121" s="3"/>
      <c r="F121" s="3"/>
      <c r="G121" s="3"/>
      <c r="H121" s="3"/>
      <c r="I121" s="3"/>
      <c r="J121" s="3"/>
    </row>
    <row r="122" spans="1:10">
      <c r="A122" s="3"/>
      <c r="B122" s="3"/>
      <c r="C122" s="3"/>
      <c r="D122" s="3"/>
      <c r="E122" s="3"/>
      <c r="F122" s="3"/>
      <c r="G122" s="3"/>
      <c r="H122" s="3"/>
      <c r="I122" s="3"/>
      <c r="J122" s="3"/>
    </row>
    <row r="123" spans="1:10">
      <c r="A123" s="3"/>
      <c r="B123" s="3"/>
      <c r="C123" s="3"/>
      <c r="D123" s="3"/>
      <c r="E123" s="3"/>
      <c r="F123" s="3"/>
      <c r="G123" s="3"/>
      <c r="H123" s="3"/>
      <c r="I123" s="3"/>
      <c r="J123" s="3"/>
    </row>
    <row r="124" spans="1:10">
      <c r="A124" s="3"/>
      <c r="B124" s="3"/>
      <c r="C124" s="3"/>
      <c r="D124" s="3"/>
      <c r="E124" s="3"/>
      <c r="F124" s="3"/>
      <c r="G124" s="3"/>
      <c r="H124" s="3"/>
      <c r="I124" s="3"/>
      <c r="J124" s="3"/>
    </row>
    <row r="125" spans="1:10">
      <c r="A125" s="3"/>
      <c r="B125" s="3"/>
      <c r="C125" s="3"/>
      <c r="D125" s="3"/>
      <c r="E125" s="3"/>
      <c r="F125" s="3"/>
      <c r="G125" s="3"/>
      <c r="H125" s="3"/>
      <c r="I125" s="3"/>
      <c r="J125" s="3"/>
    </row>
    <row r="126" spans="1:10">
      <c r="A126" s="3"/>
      <c r="B126" s="3"/>
      <c r="C126" s="3"/>
      <c r="D126" s="3"/>
      <c r="E126" s="3"/>
      <c r="F126" s="3"/>
      <c r="G126" s="3"/>
      <c r="H126" s="3"/>
      <c r="I126" s="3"/>
      <c r="J126" s="3"/>
    </row>
    <row r="127" spans="1:10">
      <c r="A127" s="3"/>
      <c r="B127" s="3"/>
      <c r="C127" s="3"/>
      <c r="D127" s="3"/>
      <c r="E127" s="3"/>
      <c r="F127" s="3"/>
      <c r="G127" s="3"/>
      <c r="H127" s="3"/>
      <c r="I127" s="3"/>
      <c r="J127" s="3"/>
    </row>
    <row r="128" spans="1:10">
      <c r="A128" s="3"/>
      <c r="B128" s="3"/>
      <c r="C128" s="3"/>
      <c r="D128" s="3"/>
      <c r="E128" s="3"/>
      <c r="F128" s="3"/>
      <c r="G128" s="3"/>
      <c r="H128" s="3"/>
      <c r="I128" s="3"/>
      <c r="J128" s="3"/>
    </row>
    <row r="129" spans="1:10">
      <c r="A129" s="3"/>
      <c r="B129" s="3"/>
      <c r="C129" s="3"/>
      <c r="D129" s="3"/>
      <c r="E129" s="3"/>
      <c r="F129" s="3"/>
      <c r="G129" s="3"/>
      <c r="H129" s="3"/>
      <c r="I129" s="3"/>
      <c r="J129" s="3"/>
    </row>
    <row r="130" spans="1:10">
      <c r="A130" s="3"/>
      <c r="B130" s="3"/>
      <c r="C130" s="3"/>
      <c r="D130" s="3"/>
      <c r="E130" s="3"/>
      <c r="F130" s="3"/>
      <c r="G130" s="3"/>
      <c r="H130" s="3"/>
      <c r="I130" s="3"/>
      <c r="J130" s="3"/>
    </row>
    <row r="131" spans="1:10">
      <c r="A131" s="3"/>
      <c r="B131" s="3"/>
      <c r="C131" s="3"/>
      <c r="D131" s="3"/>
      <c r="E131" s="3"/>
      <c r="F131" s="3"/>
      <c r="G131" s="3"/>
      <c r="H131" s="3"/>
      <c r="I131" s="3"/>
      <c r="J131" s="3"/>
    </row>
    <row r="132" spans="1:10">
      <c r="A132" s="3"/>
      <c r="B132" s="3"/>
      <c r="C132" s="3"/>
      <c r="D132" s="3"/>
      <c r="E132" s="3"/>
      <c r="F132" s="3"/>
      <c r="G132" s="3"/>
      <c r="H132" s="3"/>
      <c r="I132" s="3"/>
      <c r="J132" s="3"/>
    </row>
    <row r="133" spans="1:10">
      <c r="A133" s="3"/>
      <c r="B133" s="3"/>
      <c r="C133" s="3"/>
      <c r="D133" s="3"/>
      <c r="E133" s="3"/>
      <c r="F133" s="3"/>
      <c r="G133" s="3"/>
      <c r="H133" s="3"/>
      <c r="I133" s="3"/>
      <c r="J133" s="3"/>
    </row>
    <row r="134" spans="1:10">
      <c r="A134" s="3"/>
      <c r="B134" s="3"/>
      <c r="C134" s="3"/>
      <c r="D134" s="3"/>
      <c r="E134" s="3"/>
      <c r="F134" s="3"/>
      <c r="G134" s="3"/>
      <c r="H134" s="3"/>
      <c r="I134" s="3"/>
      <c r="J134" s="3"/>
    </row>
    <row r="135" spans="1:10">
      <c r="A135" s="3"/>
      <c r="B135" s="3"/>
      <c r="C135" s="3"/>
      <c r="D135" s="3"/>
      <c r="E135" s="3"/>
      <c r="F135" s="3"/>
      <c r="G135" s="3"/>
      <c r="H135" s="3"/>
      <c r="I135" s="3"/>
      <c r="J135" s="3"/>
    </row>
    <row r="136" spans="1:10">
      <c r="A136" s="3"/>
      <c r="B136" s="3"/>
      <c r="C136" s="3"/>
      <c r="D136" s="3"/>
      <c r="E136" s="3"/>
      <c r="F136" s="3"/>
      <c r="G136" s="3"/>
      <c r="H136" s="3"/>
      <c r="I136" s="3"/>
      <c r="J136" s="3"/>
    </row>
    <row r="137" spans="1:10">
      <c r="A137" s="3"/>
      <c r="B137" s="3"/>
      <c r="C137" s="3"/>
      <c r="D137" s="3"/>
      <c r="E137" s="3"/>
      <c r="F137" s="3"/>
      <c r="G137" s="3"/>
      <c r="H137" s="3"/>
      <c r="I137" s="3"/>
      <c r="J137" s="3"/>
    </row>
    <row r="138" spans="1:10">
      <c r="A138" s="3"/>
      <c r="B138" s="3"/>
      <c r="C138" s="3"/>
      <c r="D138" s="3"/>
      <c r="E138" s="3"/>
      <c r="F138" s="3"/>
      <c r="G138" s="3"/>
      <c r="H138" s="3"/>
      <c r="I138" s="3"/>
      <c r="J138" s="3"/>
    </row>
    <row r="139" spans="1:10">
      <c r="A139" s="3"/>
      <c r="B139" s="3"/>
      <c r="C139" s="3"/>
      <c r="D139" s="3"/>
      <c r="E139" s="3"/>
      <c r="F139" s="3"/>
      <c r="G139" s="3"/>
      <c r="H139" s="3"/>
      <c r="I139" s="3"/>
      <c r="J139" s="3"/>
    </row>
    <row r="140" spans="1:10">
      <c r="A140" s="3"/>
      <c r="B140" s="3"/>
      <c r="C140" s="3"/>
      <c r="D140" s="3"/>
      <c r="E140" s="3"/>
      <c r="F140" s="3"/>
      <c r="G140" s="3"/>
      <c r="H140" s="3"/>
      <c r="I140" s="3"/>
      <c r="J140" s="3"/>
    </row>
    <row r="141" spans="1:10">
      <c r="A141" s="3"/>
      <c r="B141" s="3"/>
      <c r="C141" s="3"/>
      <c r="D141" s="3"/>
      <c r="E141" s="3"/>
      <c r="F141" s="3"/>
      <c r="G141" s="3"/>
      <c r="H141" s="3"/>
      <c r="I141" s="3"/>
      <c r="J141" s="3"/>
    </row>
    <row r="142" spans="1:10">
      <c r="A142" s="3"/>
      <c r="B142" s="3"/>
      <c r="C142" s="3"/>
      <c r="D142" s="3"/>
      <c r="E142" s="3"/>
      <c r="F142" s="3"/>
      <c r="G142" s="3"/>
      <c r="H142" s="3"/>
      <c r="I142" s="3"/>
      <c r="J142" s="3"/>
    </row>
    <row r="143" spans="1:10">
      <c r="A143" s="3"/>
      <c r="B143" s="3"/>
      <c r="C143" s="3"/>
      <c r="D143" s="3"/>
      <c r="E143" s="3"/>
      <c r="F143" s="3"/>
      <c r="G143" s="3"/>
      <c r="H143" s="3"/>
      <c r="I143" s="3"/>
      <c r="J143" s="3"/>
    </row>
    <row r="144" spans="1:10">
      <c r="A144" s="3"/>
      <c r="B144" s="3"/>
      <c r="C144" s="3"/>
      <c r="D144" s="3"/>
      <c r="E144" s="3"/>
      <c r="F144" s="3"/>
      <c r="G144" s="3"/>
      <c r="H144" s="3"/>
      <c r="I144" s="3"/>
      <c r="J144" s="3"/>
    </row>
    <row r="145" spans="1:10">
      <c r="A145" s="3"/>
      <c r="B145" s="3"/>
      <c r="C145" s="3"/>
      <c r="D145" s="3"/>
      <c r="E145" s="3"/>
      <c r="F145" s="3"/>
      <c r="G145" s="3"/>
      <c r="H145" s="3"/>
      <c r="I145" s="3"/>
      <c r="J145" s="3"/>
    </row>
    <row r="146" spans="1:10">
      <c r="A146" s="3"/>
      <c r="B146" s="3"/>
      <c r="C146" s="3"/>
      <c r="D146" s="3"/>
      <c r="E146" s="3"/>
      <c r="F146" s="3"/>
      <c r="G146" s="3"/>
      <c r="H146" s="3"/>
      <c r="I146" s="3"/>
      <c r="J146" s="3"/>
    </row>
    <row r="147" spans="1:10">
      <c r="A147" s="3"/>
      <c r="B147" s="3"/>
      <c r="C147" s="3"/>
      <c r="D147" s="3"/>
      <c r="E147" s="3"/>
      <c r="F147" s="3"/>
      <c r="G147" s="3"/>
      <c r="H147" s="3"/>
      <c r="I147" s="3"/>
      <c r="J147" s="3"/>
    </row>
    <row r="148" spans="1:10">
      <c r="A148" s="3"/>
      <c r="B148" s="3"/>
      <c r="C148" s="3"/>
      <c r="D148" s="3"/>
      <c r="E148" s="3"/>
      <c r="F148" s="3"/>
      <c r="G148" s="3"/>
      <c r="H148" s="3"/>
      <c r="I148" s="3"/>
      <c r="J148" s="3"/>
    </row>
    <row r="149" spans="1:10">
      <c r="A149" s="3"/>
      <c r="B149" s="3"/>
      <c r="C149" s="3"/>
      <c r="D149" s="3"/>
      <c r="E149" s="3"/>
      <c r="F149" s="3"/>
      <c r="G149" s="3"/>
      <c r="H149" s="3"/>
      <c r="I149" s="3"/>
      <c r="J149" s="3"/>
    </row>
    <row r="150" spans="1:10">
      <c r="A150" s="3"/>
      <c r="B150" s="3"/>
      <c r="C150" s="3"/>
      <c r="D150" s="3"/>
      <c r="E150" s="3"/>
      <c r="F150" s="3"/>
      <c r="G150" s="3"/>
      <c r="H150" s="3"/>
      <c r="I150" s="3"/>
      <c r="J150" s="3"/>
    </row>
    <row r="151" spans="1:10">
      <c r="A151" s="3"/>
      <c r="B151" s="3"/>
      <c r="C151" s="3"/>
      <c r="D151" s="3"/>
      <c r="E151" s="3"/>
      <c r="F151" s="3"/>
      <c r="G151" s="3"/>
      <c r="H151" s="3"/>
      <c r="I151" s="3"/>
      <c r="J151" s="3"/>
    </row>
    <row r="152" spans="1:10">
      <c r="A152" s="3"/>
      <c r="B152" s="3"/>
      <c r="C152" s="3"/>
      <c r="D152" s="3"/>
      <c r="E152" s="3"/>
      <c r="F152" s="3"/>
      <c r="G152" s="3"/>
      <c r="H152" s="3"/>
      <c r="I152" s="3"/>
      <c r="J152" s="3"/>
    </row>
    <row r="153" spans="1:10">
      <c r="A153" s="3"/>
      <c r="B153" s="3"/>
      <c r="C153" s="3"/>
      <c r="D153" s="3"/>
      <c r="E153" s="3"/>
      <c r="F153" s="3"/>
      <c r="G153" s="3"/>
      <c r="H153" s="3"/>
      <c r="I153" s="3"/>
      <c r="J153" s="3"/>
    </row>
    <row r="154" spans="1:10">
      <c r="A154" s="3"/>
      <c r="B154" s="3"/>
      <c r="C154" s="3"/>
      <c r="D154" s="3"/>
      <c r="E154" s="3"/>
      <c r="F154" s="3"/>
      <c r="G154" s="3"/>
      <c r="H154" s="3"/>
      <c r="I154" s="3"/>
      <c r="J154" s="3"/>
    </row>
    <row r="155" spans="1:10">
      <c r="A155" s="3"/>
      <c r="B155" s="3"/>
      <c r="C155" s="3"/>
      <c r="D155" s="3"/>
      <c r="E155" s="3"/>
      <c r="F155" s="3"/>
      <c r="G155" s="3"/>
      <c r="H155" s="3"/>
      <c r="I155" s="3"/>
      <c r="J155" s="3"/>
    </row>
    <row r="156" spans="1:10">
      <c r="A156" s="3"/>
      <c r="B156" s="3"/>
      <c r="C156" s="3"/>
      <c r="D156" s="3"/>
      <c r="E156" s="3"/>
      <c r="F156" s="3"/>
      <c r="G156" s="3"/>
      <c r="H156" s="3"/>
      <c r="I156" s="3"/>
      <c r="J156" s="3"/>
    </row>
    <row r="157" spans="1:10">
      <c r="A157" s="3"/>
      <c r="B157" s="3"/>
      <c r="C157" s="3"/>
      <c r="D157" s="3"/>
      <c r="E157" s="3"/>
      <c r="F157" s="3"/>
      <c r="G157" s="3"/>
      <c r="H157" s="3"/>
      <c r="I157" s="3"/>
      <c r="J157" s="3"/>
    </row>
    <row r="158" spans="1:10">
      <c r="A158" s="3"/>
      <c r="B158" s="3"/>
      <c r="C158" s="3"/>
      <c r="D158" s="3"/>
      <c r="E158" s="3"/>
      <c r="F158" s="3"/>
      <c r="G158" s="3"/>
      <c r="H158" s="3"/>
      <c r="I158" s="3"/>
      <c r="J158" s="3"/>
    </row>
    <row r="159" spans="1:10">
      <c r="A159" s="3"/>
      <c r="B159" s="3"/>
      <c r="C159" s="3"/>
      <c r="D159" s="3"/>
      <c r="E159" s="3"/>
      <c r="F159" s="3"/>
      <c r="G159" s="3"/>
      <c r="H159" s="3"/>
      <c r="I159" s="3"/>
      <c r="J159" s="3"/>
    </row>
    <row r="160" spans="1:10">
      <c r="A160" s="3"/>
      <c r="B160" s="3"/>
      <c r="C160" s="3"/>
      <c r="D160" s="3"/>
      <c r="E160" s="3"/>
      <c r="F160" s="3"/>
      <c r="G160" s="3"/>
      <c r="H160" s="3"/>
      <c r="I160" s="3"/>
      <c r="J160" s="3"/>
    </row>
    <row r="161" spans="1:10">
      <c r="A161" s="3"/>
      <c r="B161" s="3"/>
      <c r="C161" s="3"/>
      <c r="D161" s="3"/>
      <c r="E161" s="3"/>
      <c r="F161" s="3"/>
      <c r="G161" s="3"/>
      <c r="H161" s="3"/>
      <c r="I161" s="3"/>
      <c r="J161" s="3"/>
    </row>
    <row r="162" spans="1:10">
      <c r="A162" s="3"/>
      <c r="B162" s="3"/>
      <c r="C162" s="3"/>
      <c r="D162" s="3"/>
      <c r="E162" s="3"/>
      <c r="F162" s="3"/>
      <c r="G162" s="3"/>
      <c r="H162" s="3"/>
      <c r="I162" s="3"/>
      <c r="J162" s="3"/>
    </row>
    <row r="163" spans="1:10">
      <c r="A163" s="3"/>
      <c r="B163" s="3"/>
      <c r="C163" s="3"/>
      <c r="D163" s="3"/>
      <c r="E163" s="3"/>
      <c r="F163" s="3"/>
      <c r="G163" s="3"/>
      <c r="H163" s="3"/>
      <c r="I163" s="3"/>
      <c r="J163" s="3"/>
    </row>
    <row r="164" spans="1:10">
      <c r="A164" s="3"/>
      <c r="B164" s="3"/>
      <c r="C164" s="3"/>
      <c r="D164" s="3"/>
      <c r="E164" s="3"/>
      <c r="F164" s="3"/>
      <c r="G164" s="3"/>
      <c r="H164" s="3"/>
      <c r="I164" s="3"/>
      <c r="J164" s="3"/>
    </row>
    <row r="165" spans="1:10">
      <c r="A165" s="3"/>
      <c r="B165" s="3"/>
      <c r="C165" s="3"/>
      <c r="D165" s="3"/>
      <c r="E165" s="3"/>
      <c r="F165" s="3"/>
      <c r="G165" s="3"/>
      <c r="H165" s="3"/>
      <c r="I165" s="3"/>
      <c r="J165" s="3"/>
    </row>
    <row r="166" spans="1:10">
      <c r="A166" s="3"/>
      <c r="B166" s="3"/>
      <c r="C166" s="3"/>
      <c r="D166" s="3"/>
      <c r="E166" s="3"/>
      <c r="F166" s="3"/>
      <c r="G166" s="3"/>
      <c r="H166" s="3"/>
      <c r="I166" s="3"/>
      <c r="J166" s="3"/>
    </row>
    <row r="167" spans="1:10">
      <c r="A167" s="3"/>
      <c r="B167" s="3"/>
      <c r="C167" s="3"/>
      <c r="D167" s="3"/>
      <c r="E167" s="3"/>
      <c r="F167" s="3"/>
      <c r="G167" s="3"/>
      <c r="H167" s="3"/>
      <c r="I167" s="3"/>
      <c r="J167" s="3"/>
    </row>
    <row r="168" spans="1:10">
      <c r="A168" s="3"/>
      <c r="B168" s="3"/>
      <c r="C168" s="3"/>
      <c r="D168" s="3"/>
      <c r="E168" s="3"/>
      <c r="F168" s="3"/>
      <c r="G168" s="3"/>
      <c r="H168" s="3"/>
      <c r="I168" s="3"/>
      <c r="J168" s="3"/>
    </row>
    <row r="169" spans="1:10">
      <c r="A169" s="3"/>
      <c r="B169" s="3"/>
      <c r="C169" s="3"/>
      <c r="D169" s="3"/>
      <c r="E169" s="3"/>
      <c r="F169" s="3"/>
      <c r="G169" s="3"/>
      <c r="H169" s="3"/>
      <c r="I169" s="3"/>
      <c r="J169" s="3"/>
    </row>
    <row r="170" spans="1:10">
      <c r="A170" s="3"/>
      <c r="B170" s="3"/>
      <c r="C170" s="3"/>
      <c r="D170" s="3"/>
      <c r="E170" s="3"/>
      <c r="F170" s="3"/>
      <c r="G170" s="3"/>
      <c r="H170" s="3"/>
      <c r="I170" s="3"/>
      <c r="J170" s="3"/>
    </row>
    <row r="171" spans="1:10">
      <c r="A171" s="3"/>
      <c r="B171" s="3"/>
      <c r="C171" s="3"/>
      <c r="D171" s="3"/>
      <c r="E171" s="3"/>
      <c r="F171" s="3"/>
      <c r="G171" s="3"/>
      <c r="H171" s="3"/>
      <c r="I171" s="3"/>
      <c r="J171" s="3"/>
    </row>
    <row r="172" spans="1:10">
      <c r="A172" s="3"/>
      <c r="B172" s="3"/>
      <c r="C172" s="3"/>
      <c r="D172" s="3"/>
      <c r="E172" s="3"/>
      <c r="F172" s="3"/>
      <c r="G172" s="3"/>
      <c r="H172" s="3"/>
      <c r="I172" s="3"/>
      <c r="J172" s="3"/>
    </row>
    <row r="173" spans="1:10">
      <c r="A173" s="3"/>
      <c r="B173" s="3"/>
      <c r="C173" s="3"/>
      <c r="D173" s="3"/>
      <c r="E173" s="3"/>
      <c r="F173" s="3"/>
      <c r="G173" s="3"/>
      <c r="H173" s="3"/>
      <c r="I173" s="3"/>
      <c r="J173" s="3"/>
    </row>
    <row r="174" spans="1:10">
      <c r="A174" s="3"/>
      <c r="B174" s="3"/>
      <c r="C174" s="3"/>
      <c r="D174" s="3"/>
      <c r="E174" s="3"/>
      <c r="F174" s="3"/>
      <c r="G174" s="3"/>
      <c r="H174" s="3"/>
      <c r="I174" s="3"/>
      <c r="J174" s="3"/>
    </row>
    <row r="175" spans="1:10">
      <c r="A175" s="3"/>
      <c r="B175" s="3"/>
      <c r="C175" s="3"/>
      <c r="D175" s="3"/>
      <c r="E175" s="3"/>
      <c r="F175" s="3"/>
      <c r="G175" s="3"/>
      <c r="H175" s="3"/>
      <c r="I175" s="3"/>
      <c r="J175" s="3"/>
    </row>
    <row r="176" spans="1:10">
      <c r="A176" s="3"/>
      <c r="B176" s="3"/>
      <c r="C176" s="3"/>
      <c r="D176" s="3"/>
      <c r="E176" s="3"/>
      <c r="F176" s="3"/>
      <c r="G176" s="3"/>
      <c r="H176" s="3"/>
      <c r="I176" s="3"/>
      <c r="J176" s="3"/>
    </row>
    <row r="177" spans="1:10">
      <c r="A177" s="3"/>
      <c r="B177" s="3"/>
      <c r="C177" s="3"/>
      <c r="D177" s="3"/>
      <c r="E177" s="3"/>
      <c r="F177" s="3"/>
      <c r="G177" s="3"/>
      <c r="H177" s="3"/>
      <c r="I177" s="3"/>
      <c r="J177" s="3"/>
    </row>
    <row r="178" spans="1:10">
      <c r="A178" s="3"/>
      <c r="B178" s="3"/>
      <c r="C178" s="3"/>
      <c r="D178" s="3"/>
      <c r="E178" s="3"/>
      <c r="F178" s="3"/>
      <c r="G178" s="3"/>
      <c r="H178" s="3"/>
      <c r="I178" s="3"/>
      <c r="J178" s="3"/>
    </row>
    <row r="179" spans="1:10">
      <c r="A179" s="3"/>
      <c r="B179" s="3"/>
      <c r="C179" s="3"/>
      <c r="D179" s="3"/>
      <c r="E179" s="3"/>
      <c r="F179" s="3"/>
      <c r="G179" s="3"/>
      <c r="H179" s="3"/>
      <c r="I179" s="3"/>
      <c r="J179" s="3"/>
    </row>
    <row r="180" spans="1:10">
      <c r="A180" s="3"/>
      <c r="B180" s="3"/>
      <c r="C180" s="3"/>
      <c r="D180" s="3"/>
      <c r="E180" s="3"/>
      <c r="F180" s="3"/>
      <c r="G180" s="3"/>
      <c r="H180" s="3"/>
      <c r="I180" s="3"/>
      <c r="J180" s="3"/>
    </row>
    <row r="181" spans="1:10">
      <c r="A181" s="3"/>
      <c r="B181" s="3"/>
      <c r="C181" s="3"/>
      <c r="D181" s="3"/>
      <c r="E181" s="3"/>
      <c r="F181" s="3"/>
      <c r="G181" s="3"/>
      <c r="H181" s="3"/>
      <c r="I181" s="3"/>
      <c r="J181" s="3"/>
    </row>
    <row r="182" spans="1:10">
      <c r="A182" s="3"/>
      <c r="B182" s="3"/>
      <c r="C182" s="3"/>
      <c r="D182" s="3"/>
      <c r="E182" s="3"/>
      <c r="F182" s="3"/>
      <c r="G182" s="3"/>
      <c r="H182" s="3"/>
      <c r="I182" s="3"/>
      <c r="J182" s="3"/>
    </row>
    <row r="183" spans="1:10">
      <c r="A183" s="3"/>
      <c r="B183" s="3"/>
      <c r="C183" s="3"/>
      <c r="D183" s="3"/>
      <c r="E183" s="3"/>
      <c r="F183" s="3"/>
      <c r="G183" s="3"/>
      <c r="H183" s="3"/>
      <c r="I183" s="3"/>
      <c r="J183" s="3"/>
    </row>
    <row r="184" spans="1:10">
      <c r="A184" s="3"/>
      <c r="B184" s="3"/>
      <c r="C184" s="3"/>
      <c r="D184" s="3"/>
      <c r="E184" s="3"/>
      <c r="F184" s="3"/>
      <c r="G184" s="3"/>
      <c r="H184" s="3"/>
      <c r="I184" s="3"/>
      <c r="J184" s="3"/>
    </row>
    <row r="185" spans="1:10">
      <c r="A185" s="3"/>
      <c r="B185" s="3"/>
      <c r="C185" s="3"/>
      <c r="D185" s="3"/>
      <c r="E185" s="3"/>
      <c r="F185" s="3"/>
      <c r="G185" s="3"/>
      <c r="H185" s="3"/>
      <c r="I185" s="3"/>
      <c r="J185" s="3"/>
    </row>
    <row r="186" spans="1:10">
      <c r="A186" s="3"/>
      <c r="B186" s="3"/>
      <c r="C186" s="3"/>
      <c r="D186" s="3"/>
      <c r="E186" s="3"/>
      <c r="F186" s="3"/>
      <c r="G186" s="3"/>
      <c r="H186" s="3"/>
      <c r="I186" s="3"/>
      <c r="J186" s="3"/>
    </row>
    <row r="187" spans="1:10">
      <c r="A187" s="3"/>
      <c r="B187" s="3"/>
      <c r="C187" s="3"/>
      <c r="D187" s="3"/>
      <c r="E187" s="3"/>
      <c r="F187" s="3"/>
      <c r="G187" s="3"/>
      <c r="H187" s="3"/>
      <c r="I187" s="3"/>
      <c r="J187" s="3"/>
    </row>
    <row r="188" spans="1:10">
      <c r="A188" s="3"/>
      <c r="B188" s="3"/>
      <c r="C188" s="3"/>
      <c r="D188" s="3"/>
      <c r="E188" s="3"/>
      <c r="F188" s="3"/>
      <c r="G188" s="3"/>
      <c r="H188" s="3"/>
      <c r="I188" s="3"/>
      <c r="J188" s="3"/>
    </row>
    <row r="189" spans="1:10">
      <c r="A189" s="3"/>
      <c r="B189" s="3"/>
      <c r="C189" s="3"/>
      <c r="D189" s="3"/>
      <c r="E189" s="3"/>
      <c r="F189" s="3"/>
      <c r="G189" s="3"/>
      <c r="H189" s="3"/>
      <c r="I189" s="3"/>
      <c r="J189" s="3"/>
    </row>
    <row r="190" spans="1:10">
      <c r="A190" s="3"/>
      <c r="B190" s="3"/>
      <c r="C190" s="3"/>
      <c r="D190" s="3"/>
      <c r="E190" s="3"/>
      <c r="F190" s="3"/>
      <c r="G190" s="3"/>
      <c r="H190" s="3"/>
      <c r="I190" s="3"/>
      <c r="J190" s="3"/>
    </row>
    <row r="191" spans="1:10">
      <c r="A191" s="3"/>
      <c r="B191" s="3"/>
      <c r="C191" s="3"/>
      <c r="D191" s="3"/>
      <c r="E191" s="3"/>
      <c r="F191" s="3"/>
      <c r="G191" s="3"/>
      <c r="H191" s="3"/>
      <c r="I191" s="3"/>
      <c r="J191" s="3"/>
    </row>
    <row r="192" spans="1:10">
      <c r="A192" s="3"/>
      <c r="B192" s="3"/>
      <c r="C192" s="3"/>
      <c r="D192" s="3"/>
      <c r="E192" s="3"/>
      <c r="F192" s="3"/>
      <c r="G192" s="3"/>
      <c r="H192" s="3"/>
      <c r="I192" s="3"/>
      <c r="J192" s="3"/>
    </row>
    <row r="193" spans="1:10">
      <c r="A193" s="3"/>
      <c r="B193" s="3"/>
      <c r="C193" s="3"/>
      <c r="D193" s="3"/>
      <c r="E193" s="3"/>
      <c r="F193" s="3"/>
      <c r="G193" s="3"/>
      <c r="H193" s="3"/>
      <c r="I193" s="3"/>
      <c r="J193" s="3"/>
    </row>
    <row r="194" spans="1:10">
      <c r="A194" s="3"/>
      <c r="B194" s="3"/>
      <c r="C194" s="3"/>
      <c r="D194" s="3"/>
      <c r="E194" s="3"/>
      <c r="F194" s="3"/>
      <c r="G194" s="3"/>
      <c r="H194" s="3"/>
      <c r="I194" s="3"/>
      <c r="J194" s="3"/>
    </row>
    <row r="195" spans="1:10">
      <c r="A195" s="3"/>
      <c r="B195" s="3"/>
      <c r="C195" s="3"/>
      <c r="D195" s="3"/>
      <c r="E195" s="3"/>
      <c r="F195" s="3"/>
      <c r="G195" s="3"/>
      <c r="H195" s="3"/>
      <c r="I195" s="3"/>
      <c r="J195" s="3"/>
    </row>
    <row r="196" spans="1:10">
      <c r="A196" s="3"/>
      <c r="B196" s="3"/>
      <c r="C196" s="3"/>
      <c r="D196" s="3"/>
      <c r="E196" s="3"/>
      <c r="F196" s="3"/>
      <c r="G196" s="3"/>
      <c r="H196" s="3"/>
      <c r="I196" s="3"/>
      <c r="J196" s="3"/>
    </row>
    <row r="197" spans="1:10">
      <c r="A197" s="3"/>
      <c r="B197" s="3"/>
      <c r="C197" s="3"/>
      <c r="D197" s="3"/>
      <c r="E197" s="3"/>
      <c r="F197" s="3"/>
      <c r="G197" s="3"/>
      <c r="H197" s="3"/>
      <c r="I197" s="3"/>
      <c r="J197" s="3"/>
    </row>
    <row r="198" spans="1:10">
      <c r="A198" s="3"/>
      <c r="B198" s="3"/>
      <c r="C198" s="3"/>
      <c r="D198" s="3"/>
      <c r="E198" s="3"/>
      <c r="F198" s="3"/>
      <c r="G198" s="3"/>
      <c r="H198" s="3"/>
      <c r="I198" s="3"/>
      <c r="J198" s="3"/>
    </row>
    <row r="199" spans="1:10">
      <c r="A199" s="3"/>
      <c r="B199" s="3"/>
      <c r="C199" s="3"/>
      <c r="D199" s="3"/>
      <c r="E199" s="3"/>
      <c r="F199" s="3"/>
      <c r="G199" s="3"/>
      <c r="H199" s="3"/>
      <c r="I199" s="3"/>
      <c r="J199" s="3"/>
    </row>
    <row r="200" spans="1:10">
      <c r="A200" s="3"/>
      <c r="B200" s="3"/>
      <c r="C200" s="3"/>
      <c r="D200" s="3"/>
      <c r="E200" s="3"/>
      <c r="F200" s="3"/>
      <c r="G200" s="3"/>
      <c r="H200" s="3"/>
      <c r="I200" s="3"/>
      <c r="J200" s="3"/>
    </row>
    <row r="201" spans="1:10">
      <c r="A201" s="3"/>
      <c r="B201" s="3"/>
      <c r="C201" s="3"/>
      <c r="D201" s="3"/>
      <c r="E201" s="3"/>
      <c r="F201" s="3"/>
      <c r="G201" s="3"/>
      <c r="H201" s="3"/>
      <c r="I201" s="3"/>
      <c r="J201" s="3"/>
    </row>
    <row r="202" spans="1:10">
      <c r="A202" s="3"/>
      <c r="B202" s="3"/>
      <c r="C202" s="3"/>
      <c r="D202" s="3"/>
      <c r="E202" s="3"/>
      <c r="F202" s="3"/>
      <c r="G202" s="3"/>
      <c r="H202" s="3"/>
      <c r="I202" s="3"/>
      <c r="J202" s="3"/>
    </row>
    <row r="203" spans="1:10">
      <c r="A203" s="3"/>
      <c r="B203" s="3"/>
      <c r="C203" s="3"/>
      <c r="D203" s="3"/>
      <c r="E203" s="3"/>
      <c r="F203" s="3"/>
      <c r="G203" s="3"/>
      <c r="H203" s="3"/>
      <c r="I203" s="3"/>
      <c r="J203" s="3"/>
    </row>
    <row r="204" spans="1:10">
      <c r="A204" s="3"/>
      <c r="B204" s="3"/>
      <c r="C204" s="3"/>
      <c r="D204" s="3"/>
      <c r="E204" s="3"/>
      <c r="F204" s="3"/>
      <c r="G204" s="3"/>
      <c r="H204" s="3"/>
      <c r="I204" s="3"/>
      <c r="J204" s="3"/>
    </row>
    <row r="205" spans="1:10">
      <c r="A205" s="3"/>
      <c r="B205" s="3"/>
      <c r="C205" s="3"/>
      <c r="D205" s="3"/>
      <c r="E205" s="3"/>
      <c r="F205" s="3"/>
      <c r="G205" s="3"/>
      <c r="H205" s="3"/>
      <c r="I205" s="3"/>
      <c r="J205" s="3"/>
    </row>
    <row r="206" spans="1:10">
      <c r="A206" s="3"/>
      <c r="B206" s="3"/>
      <c r="C206" s="3"/>
      <c r="D206" s="3"/>
      <c r="E206" s="3"/>
      <c r="F206" s="3"/>
      <c r="G206" s="3"/>
      <c r="H206" s="3"/>
      <c r="I206" s="3"/>
      <c r="J206" s="3"/>
    </row>
    <row r="207" spans="1:10">
      <c r="A207" s="3"/>
      <c r="B207" s="3"/>
      <c r="C207" s="3"/>
      <c r="D207" s="3"/>
      <c r="E207" s="3"/>
      <c r="F207" s="3"/>
      <c r="G207" s="3"/>
      <c r="H207" s="3"/>
      <c r="I207" s="3"/>
      <c r="J207" s="3"/>
    </row>
    <row r="208" spans="1:10">
      <c r="A208" s="3"/>
      <c r="B208" s="3"/>
      <c r="C208" s="3"/>
      <c r="D208" s="3"/>
      <c r="E208" s="3"/>
      <c r="F208" s="3"/>
      <c r="G208" s="3"/>
      <c r="H208" s="3"/>
      <c r="I208" s="3"/>
      <c r="J208" s="3"/>
    </row>
    <row r="209" spans="1:10">
      <c r="A209" s="3"/>
      <c r="B209" s="3"/>
      <c r="C209" s="3"/>
      <c r="D209" s="3"/>
      <c r="E209" s="3"/>
      <c r="F209" s="3"/>
      <c r="G209" s="3"/>
      <c r="H209" s="3"/>
      <c r="I209" s="3"/>
      <c r="J209" s="3"/>
    </row>
    <row r="210" spans="1:10">
      <c r="A210" s="3"/>
      <c r="B210" s="3"/>
      <c r="C210" s="3"/>
      <c r="D210" s="3"/>
      <c r="E210" s="3"/>
      <c r="F210" s="3"/>
      <c r="G210" s="3"/>
      <c r="H210" s="3"/>
      <c r="I210" s="3"/>
      <c r="J210" s="3"/>
    </row>
    <row r="211" spans="1:10">
      <c r="A211" s="3"/>
      <c r="B211" s="3"/>
      <c r="C211" s="3"/>
      <c r="D211" s="3"/>
      <c r="E211" s="3"/>
      <c r="F211" s="3"/>
      <c r="G211" s="3"/>
      <c r="H211" s="3"/>
      <c r="I211" s="3"/>
      <c r="J211" s="3"/>
    </row>
    <row r="212" spans="1:10">
      <c r="A212" s="3"/>
      <c r="B212" s="3"/>
      <c r="C212" s="3"/>
      <c r="D212" s="3"/>
      <c r="E212" s="3"/>
      <c r="F212" s="3"/>
      <c r="G212" s="3"/>
      <c r="H212" s="3"/>
      <c r="I212" s="3"/>
      <c r="J212" s="3"/>
    </row>
    <row r="213" spans="1:10">
      <c r="A213" s="3"/>
      <c r="B213" s="3"/>
      <c r="C213" s="3"/>
      <c r="D213" s="3"/>
      <c r="E213" s="3"/>
      <c r="F213" s="3"/>
      <c r="G213" s="3"/>
      <c r="H213" s="3"/>
      <c r="I213" s="3"/>
      <c r="J213" s="3"/>
    </row>
    <row r="214" spans="1:10">
      <c r="A214" s="3"/>
      <c r="B214" s="3"/>
      <c r="C214" s="3"/>
      <c r="D214" s="3"/>
      <c r="E214" s="3"/>
      <c r="F214" s="3"/>
      <c r="G214" s="3"/>
      <c r="H214" s="3"/>
      <c r="I214" s="3"/>
      <c r="J214" s="3"/>
    </row>
    <row r="215" spans="1:10">
      <c r="A215" s="3"/>
      <c r="B215" s="3"/>
      <c r="C215" s="3"/>
      <c r="D215" s="3"/>
      <c r="E215" s="3"/>
      <c r="F215" s="3"/>
      <c r="G215" s="3"/>
      <c r="H215" s="3"/>
      <c r="I215" s="3"/>
      <c r="J215" s="3"/>
    </row>
    <row r="216" spans="1:10">
      <c r="A216" s="3"/>
      <c r="B216" s="3"/>
      <c r="C216" s="3"/>
      <c r="D216" s="3"/>
      <c r="E216" s="3"/>
      <c r="F216" s="3"/>
      <c r="G216" s="3"/>
      <c r="H216" s="3"/>
      <c r="I216" s="3"/>
      <c r="J216" s="3"/>
    </row>
    <row r="217" spans="1:10">
      <c r="A217" s="3"/>
      <c r="B217" s="3"/>
      <c r="C217" s="3"/>
      <c r="D217" s="3"/>
      <c r="E217" s="3"/>
      <c r="F217" s="3"/>
      <c r="G217" s="3"/>
      <c r="H217" s="3"/>
      <c r="I217" s="3"/>
      <c r="J217" s="3"/>
    </row>
    <row r="218" spans="1:10">
      <c r="A218" s="3"/>
      <c r="B218" s="3"/>
      <c r="C218" s="3"/>
      <c r="D218" s="3"/>
      <c r="E218" s="3"/>
      <c r="F218" s="3"/>
      <c r="G218" s="3"/>
      <c r="H218" s="3"/>
      <c r="I218" s="3"/>
      <c r="J218" s="3"/>
    </row>
    <row r="219" spans="1:10">
      <c r="A219" s="3"/>
      <c r="B219" s="3"/>
      <c r="C219" s="3"/>
      <c r="D219" s="3"/>
      <c r="E219" s="3"/>
      <c r="F219" s="3"/>
      <c r="G219" s="3"/>
      <c r="H219" s="3"/>
      <c r="I219" s="3"/>
      <c r="J219" s="3"/>
    </row>
    <row r="220" spans="1:10">
      <c r="A220" s="3"/>
      <c r="B220" s="3"/>
      <c r="C220" s="3"/>
      <c r="D220" s="3"/>
      <c r="E220" s="3"/>
      <c r="F220" s="3"/>
      <c r="G220" s="3"/>
      <c r="H220" s="3"/>
      <c r="I220" s="3"/>
      <c r="J220" s="3"/>
    </row>
    <row r="221" spans="1:10">
      <c r="A221" s="3"/>
      <c r="B221" s="3"/>
      <c r="C221" s="3"/>
      <c r="D221" s="3"/>
      <c r="E221" s="3"/>
      <c r="F221" s="3"/>
      <c r="G221" s="3"/>
      <c r="H221" s="3"/>
      <c r="I221" s="3"/>
      <c r="J221" s="3"/>
    </row>
    <row r="222" spans="1:10">
      <c r="A222" s="3"/>
      <c r="B222" s="3"/>
      <c r="C222" s="3"/>
      <c r="D222" s="3"/>
      <c r="E222" s="3"/>
      <c r="F222" s="3"/>
      <c r="G222" s="3"/>
      <c r="H222" s="3"/>
      <c r="I222" s="3"/>
      <c r="J222" s="3"/>
    </row>
    <row r="223" spans="1:10">
      <c r="A223" s="3"/>
      <c r="B223" s="3"/>
      <c r="C223" s="3"/>
      <c r="D223" s="3"/>
      <c r="E223" s="3"/>
      <c r="F223" s="3"/>
      <c r="G223" s="3"/>
      <c r="H223" s="3"/>
      <c r="I223" s="3"/>
      <c r="J223" s="3"/>
    </row>
    <row r="224" spans="1:10">
      <c r="A224" s="3"/>
      <c r="B224" s="3"/>
      <c r="C224" s="3"/>
      <c r="D224" s="3"/>
      <c r="E224" s="3"/>
      <c r="F224" s="3"/>
      <c r="G224" s="3"/>
      <c r="H224" s="3"/>
      <c r="I224" s="3"/>
      <c r="J224" s="3"/>
    </row>
    <row r="225" spans="1:10">
      <c r="A225" s="3"/>
      <c r="B225" s="3"/>
      <c r="C225" s="3"/>
      <c r="D225" s="3"/>
      <c r="E225" s="3"/>
      <c r="F225" s="3"/>
      <c r="G225" s="3"/>
      <c r="H225" s="3"/>
      <c r="I225" s="3"/>
      <c r="J225" s="3"/>
    </row>
    <row r="226" spans="1:10">
      <c r="A226" s="3"/>
      <c r="B226" s="3"/>
      <c r="C226" s="3"/>
      <c r="D226" s="3"/>
      <c r="E226" s="3"/>
      <c r="F226" s="3"/>
      <c r="G226" s="3"/>
      <c r="H226" s="3"/>
      <c r="I226" s="3"/>
      <c r="J226" s="3"/>
    </row>
    <row r="227" spans="1:10">
      <c r="A227" s="3"/>
      <c r="B227" s="3"/>
      <c r="C227" s="3"/>
      <c r="D227" s="3"/>
      <c r="E227" s="3"/>
      <c r="F227" s="3"/>
      <c r="G227" s="3"/>
      <c r="H227" s="3"/>
      <c r="I227" s="3"/>
      <c r="J227" s="3"/>
    </row>
    <row r="228" spans="1:10">
      <c r="A228" s="3"/>
      <c r="B228" s="3"/>
      <c r="C228" s="3"/>
      <c r="D228" s="3"/>
      <c r="E228" s="3"/>
      <c r="F228" s="3"/>
      <c r="G228" s="3"/>
      <c r="H228" s="3"/>
      <c r="I228" s="3"/>
      <c r="J228" s="3"/>
    </row>
    <row r="229" spans="1:10">
      <c r="A229" s="3"/>
      <c r="B229" s="3"/>
      <c r="C229" s="3"/>
      <c r="D229" s="3"/>
      <c r="E229" s="3"/>
      <c r="F229" s="3"/>
      <c r="G229" s="3"/>
      <c r="H229" s="3"/>
      <c r="I229" s="3"/>
      <c r="J229" s="3"/>
    </row>
    <row r="230" spans="1:10">
      <c r="A230" s="3"/>
      <c r="B230" s="3"/>
      <c r="C230" s="3"/>
      <c r="D230" s="3"/>
      <c r="E230" s="3"/>
      <c r="F230" s="3"/>
      <c r="G230" s="3"/>
      <c r="H230" s="3"/>
      <c r="I230" s="3"/>
      <c r="J230" s="3"/>
    </row>
    <row r="231" spans="1:10">
      <c r="A231" s="3"/>
      <c r="B231" s="3"/>
      <c r="C231" s="3"/>
      <c r="D231" s="3"/>
      <c r="E231" s="3"/>
      <c r="F231" s="3"/>
      <c r="G231" s="3"/>
      <c r="H231" s="3"/>
      <c r="I231" s="3"/>
      <c r="J231" s="3"/>
    </row>
    <row r="232" spans="1:10">
      <c r="A232" s="3"/>
      <c r="B232" s="3"/>
      <c r="C232" s="3"/>
      <c r="D232" s="3"/>
      <c r="E232" s="3"/>
      <c r="F232" s="3"/>
      <c r="G232" s="3"/>
      <c r="H232" s="3"/>
      <c r="I232" s="3"/>
      <c r="J232" s="3"/>
    </row>
    <row r="233" spans="1:10">
      <c r="A233" s="3"/>
      <c r="B233" s="3"/>
      <c r="C233" s="3"/>
      <c r="D233" s="3"/>
      <c r="E233" s="3"/>
      <c r="F233" s="3"/>
      <c r="G233" s="3"/>
      <c r="H233" s="3"/>
      <c r="I233" s="3"/>
      <c r="J233" s="3"/>
    </row>
    <row r="234" spans="1:10">
      <c r="A234" s="3"/>
      <c r="B234" s="3"/>
      <c r="C234" s="3"/>
      <c r="D234" s="3"/>
      <c r="E234" s="3"/>
      <c r="F234" s="3"/>
      <c r="G234" s="3"/>
      <c r="H234" s="3"/>
      <c r="I234" s="3"/>
      <c r="J234" s="3"/>
    </row>
    <row r="235" spans="1:10">
      <c r="A235" s="3"/>
      <c r="B235" s="3"/>
      <c r="C235" s="3"/>
      <c r="D235" s="3"/>
      <c r="E235" s="3"/>
      <c r="F235" s="3"/>
      <c r="G235" s="3"/>
      <c r="H235" s="3"/>
      <c r="I235" s="3"/>
      <c r="J235" s="3"/>
    </row>
    <row r="236" spans="1:10">
      <c r="A236" s="3"/>
      <c r="B236" s="3"/>
      <c r="C236" s="3"/>
      <c r="D236" s="3"/>
      <c r="E236" s="3"/>
      <c r="F236" s="3"/>
      <c r="G236" s="3"/>
      <c r="H236" s="3"/>
      <c r="I236" s="3"/>
      <c r="J236" s="3"/>
    </row>
    <row r="237" spans="1:10">
      <c r="A237" s="3"/>
      <c r="B237" s="3"/>
      <c r="C237" s="3"/>
      <c r="D237" s="3"/>
      <c r="E237" s="3"/>
      <c r="F237" s="3"/>
      <c r="G237" s="3"/>
      <c r="H237" s="3"/>
      <c r="I237" s="3"/>
      <c r="J237" s="3"/>
    </row>
    <row r="238" spans="1:10">
      <c r="A238" s="3"/>
      <c r="B238" s="3"/>
      <c r="C238" s="3"/>
      <c r="D238" s="3"/>
      <c r="E238" s="3"/>
      <c r="F238" s="3"/>
      <c r="G238" s="3"/>
      <c r="H238" s="3"/>
      <c r="I238" s="3"/>
      <c r="J238" s="3"/>
    </row>
    <row r="239" spans="1:10">
      <c r="A239" s="3"/>
      <c r="B239" s="3"/>
      <c r="C239" s="3"/>
      <c r="D239" s="3"/>
      <c r="E239" s="3"/>
      <c r="F239" s="3"/>
      <c r="G239" s="3"/>
      <c r="H239" s="3"/>
      <c r="I239" s="3"/>
      <c r="J239" s="3"/>
    </row>
    <row r="240" spans="1:10">
      <c r="A240" s="3"/>
      <c r="B240" s="3"/>
      <c r="C240" s="3"/>
      <c r="D240" s="3"/>
      <c r="E240" s="3"/>
      <c r="F240" s="3"/>
      <c r="G240" s="3"/>
      <c r="H240" s="3"/>
      <c r="I240" s="3"/>
      <c r="J240" s="3"/>
    </row>
    <row r="241" spans="1:10">
      <c r="A241" s="3"/>
      <c r="B241" s="3"/>
      <c r="C241" s="3"/>
      <c r="D241" s="3"/>
      <c r="E241" s="3"/>
      <c r="F241" s="3"/>
      <c r="G241" s="3"/>
      <c r="H241" s="3"/>
      <c r="I241" s="3"/>
      <c r="J241" s="3"/>
    </row>
    <row r="242" spans="1:10">
      <c r="A242" s="3"/>
      <c r="B242" s="3"/>
      <c r="C242" s="3"/>
      <c r="D242" s="3"/>
      <c r="E242" s="3"/>
      <c r="F242" s="3"/>
      <c r="G242" s="3"/>
      <c r="H242" s="3"/>
      <c r="I242" s="3"/>
      <c r="J242" s="3"/>
    </row>
    <row r="243" spans="1:10">
      <c r="A243" s="3"/>
      <c r="B243" s="3"/>
      <c r="C243" s="3"/>
      <c r="D243" s="3"/>
      <c r="E243" s="3"/>
      <c r="F243" s="3"/>
      <c r="G243" s="3"/>
      <c r="H243" s="3"/>
      <c r="I243" s="3"/>
      <c r="J243" s="3"/>
    </row>
    <row r="244" spans="1:10">
      <c r="A244" s="3"/>
      <c r="B244" s="3"/>
      <c r="C244" s="3"/>
      <c r="D244" s="3"/>
      <c r="E244" s="3"/>
      <c r="F244" s="3"/>
      <c r="G244" s="3"/>
      <c r="H244" s="3"/>
      <c r="I244" s="3"/>
      <c r="J244" s="3"/>
    </row>
    <row r="245" spans="1:10">
      <c r="A245" s="3"/>
      <c r="B245" s="3"/>
      <c r="C245" s="3"/>
      <c r="D245" s="3"/>
      <c r="E245" s="3"/>
      <c r="F245" s="3"/>
      <c r="G245" s="3"/>
      <c r="H245" s="3"/>
      <c r="I245" s="3"/>
      <c r="J245" s="3"/>
    </row>
    <row r="246" spans="1:10">
      <c r="A246" s="3"/>
      <c r="B246" s="3"/>
      <c r="C246" s="3"/>
      <c r="D246" s="3"/>
      <c r="E246" s="3"/>
      <c r="F246" s="3"/>
      <c r="G246" s="3"/>
      <c r="H246" s="3"/>
      <c r="I246" s="3"/>
      <c r="J246" s="3"/>
    </row>
    <row r="247" spans="1:10">
      <c r="A247" s="3"/>
      <c r="B247" s="3"/>
      <c r="C247" s="3"/>
      <c r="D247" s="3"/>
      <c r="E247" s="3"/>
      <c r="F247" s="3"/>
      <c r="G247" s="3"/>
      <c r="H247" s="3"/>
      <c r="I247" s="3"/>
      <c r="J247" s="3"/>
    </row>
    <row r="248" spans="1:10">
      <c r="A248" s="3"/>
      <c r="B248" s="3"/>
      <c r="C248" s="3"/>
      <c r="D248" s="3"/>
      <c r="E248" s="3"/>
      <c r="F248" s="3"/>
      <c r="G248" s="3"/>
      <c r="H248" s="3"/>
      <c r="I248" s="3"/>
      <c r="J248" s="3"/>
    </row>
    <row r="249" spans="1:10">
      <c r="A249" s="3"/>
      <c r="B249" s="3"/>
      <c r="C249" s="3"/>
      <c r="D249" s="3"/>
      <c r="E249" s="3"/>
      <c r="F249" s="3"/>
      <c r="G249" s="3"/>
      <c r="H249" s="3"/>
      <c r="I249" s="3"/>
      <c r="J249" s="3"/>
    </row>
    <row r="250" spans="1:10">
      <c r="A250" s="3"/>
      <c r="B250" s="3"/>
      <c r="C250" s="3"/>
      <c r="D250" s="3"/>
      <c r="E250" s="3"/>
      <c r="F250" s="3"/>
      <c r="G250" s="3"/>
      <c r="H250" s="3"/>
      <c r="I250" s="3"/>
      <c r="J250" s="3"/>
    </row>
    <row r="251" spans="1:10">
      <c r="A251" s="3"/>
      <c r="B251" s="3"/>
      <c r="C251" s="3"/>
      <c r="D251" s="3"/>
      <c r="E251" s="3"/>
      <c r="F251" s="3"/>
      <c r="G251" s="3"/>
      <c r="H251" s="3"/>
      <c r="I251" s="3"/>
      <c r="J251" s="3"/>
    </row>
    <row r="252" spans="1:10">
      <c r="A252" s="3"/>
      <c r="B252" s="3"/>
      <c r="C252" s="3"/>
      <c r="D252" s="3"/>
      <c r="E252" s="3"/>
      <c r="F252" s="3"/>
      <c r="G252" s="3"/>
      <c r="H252" s="3"/>
      <c r="I252" s="3"/>
      <c r="J252" s="3"/>
    </row>
    <row r="253" spans="1:10">
      <c r="A253" s="3"/>
      <c r="B253" s="3"/>
      <c r="C253" s="3"/>
      <c r="D253" s="3"/>
      <c r="E253" s="3"/>
      <c r="F253" s="3"/>
      <c r="G253" s="3"/>
      <c r="H253" s="3"/>
      <c r="I253" s="3"/>
      <c r="J253" s="3"/>
    </row>
    <row r="254" spans="1:10">
      <c r="A254" s="3"/>
      <c r="B254" s="3"/>
      <c r="C254" s="3"/>
      <c r="D254" s="3"/>
      <c r="E254" s="3"/>
      <c r="F254" s="3"/>
      <c r="G254" s="3"/>
      <c r="H254" s="3"/>
      <c r="I254" s="3"/>
      <c r="J254" s="3"/>
    </row>
    <row r="255" spans="1:10">
      <c r="A255" s="3"/>
      <c r="B255" s="3"/>
      <c r="C255" s="3"/>
      <c r="D255" s="3"/>
      <c r="E255" s="3"/>
      <c r="F255" s="3"/>
      <c r="G255" s="3"/>
      <c r="H255" s="3"/>
      <c r="I255" s="3"/>
      <c r="J255" s="3"/>
    </row>
    <row r="256" spans="1:10">
      <c r="A256" s="3"/>
      <c r="B256" s="3"/>
      <c r="C256" s="3"/>
      <c r="D256" s="3"/>
      <c r="E256" s="3"/>
      <c r="F256" s="3"/>
      <c r="G256" s="3"/>
      <c r="H256" s="3"/>
      <c r="I256" s="3"/>
      <c r="J256" s="3"/>
    </row>
    <row r="257" spans="1:10">
      <c r="A257" s="3"/>
      <c r="B257" s="3"/>
      <c r="C257" s="3"/>
      <c r="D257" s="3"/>
      <c r="E257" s="3"/>
      <c r="F257" s="3"/>
      <c r="G257" s="3"/>
      <c r="H257" s="3"/>
      <c r="I257" s="3"/>
      <c r="J257" s="3"/>
    </row>
    <row r="258" spans="1:10">
      <c r="A258" s="3"/>
      <c r="B258" s="3"/>
      <c r="C258" s="3"/>
      <c r="D258" s="3"/>
      <c r="E258" s="3"/>
      <c r="F258" s="3"/>
      <c r="G258" s="3"/>
      <c r="H258" s="3"/>
      <c r="I258" s="3"/>
      <c r="J258" s="3"/>
    </row>
    <row r="259" spans="1:10">
      <c r="A259" s="3"/>
      <c r="B259" s="3"/>
      <c r="C259" s="3"/>
      <c r="D259" s="3"/>
      <c r="E259" s="3"/>
      <c r="F259" s="3"/>
      <c r="G259" s="3"/>
      <c r="H259" s="3"/>
      <c r="I259" s="3"/>
      <c r="J259" s="3"/>
    </row>
    <row r="260" spans="1:10">
      <c r="A260" s="3"/>
      <c r="B260" s="3"/>
      <c r="C260" s="3"/>
      <c r="D260" s="3"/>
      <c r="E260" s="3"/>
      <c r="F260" s="3"/>
      <c r="G260" s="3"/>
      <c r="H260" s="3"/>
      <c r="I260" s="3"/>
      <c r="J260" s="3"/>
    </row>
    <row r="261" spans="1:10">
      <c r="A261" s="3"/>
      <c r="B261" s="3"/>
      <c r="C261" s="3"/>
      <c r="D261" s="3"/>
      <c r="E261" s="3"/>
      <c r="F261" s="3"/>
      <c r="G261" s="3"/>
      <c r="H261" s="3"/>
      <c r="I261" s="3"/>
      <c r="J261" s="3"/>
    </row>
    <row r="262" spans="1:10">
      <c r="A262" s="3"/>
      <c r="B262" s="3"/>
      <c r="C262" s="3"/>
      <c r="D262" s="3"/>
      <c r="E262" s="3"/>
      <c r="F262" s="3"/>
      <c r="G262" s="3"/>
      <c r="H262" s="3"/>
      <c r="I262" s="3"/>
      <c r="J262" s="3"/>
    </row>
    <row r="263" spans="1:10">
      <c r="A263" s="3"/>
      <c r="B263" s="3"/>
      <c r="C263" s="3"/>
      <c r="D263" s="3"/>
      <c r="E263" s="3"/>
      <c r="F263" s="3"/>
      <c r="G263" s="3"/>
      <c r="H263" s="3"/>
      <c r="I263" s="3"/>
      <c r="J263" s="3"/>
    </row>
    <row r="264" spans="1:10">
      <c r="A264" s="3"/>
      <c r="B264" s="3"/>
      <c r="C264" s="3"/>
      <c r="D264" s="3"/>
      <c r="E264" s="3"/>
      <c r="F264" s="3"/>
      <c r="G264" s="3"/>
      <c r="H264" s="3"/>
      <c r="I264" s="3"/>
      <c r="J264" s="3"/>
    </row>
    <row r="265" spans="1:10">
      <c r="A265" s="3"/>
      <c r="B265" s="3"/>
      <c r="C265" s="3"/>
      <c r="D265" s="3"/>
      <c r="E265" s="3"/>
      <c r="F265" s="3"/>
      <c r="G265" s="3"/>
      <c r="H265" s="3"/>
      <c r="I265" s="3"/>
      <c r="J265" s="3"/>
    </row>
    <row r="266" spans="1:10">
      <c r="A266" s="3"/>
      <c r="B266" s="3"/>
      <c r="C266" s="3"/>
      <c r="D266" s="3"/>
      <c r="E266" s="3"/>
      <c r="F266" s="3"/>
      <c r="G266" s="3"/>
      <c r="H266" s="3"/>
      <c r="I266" s="3"/>
      <c r="J266" s="3"/>
    </row>
    <row r="267" spans="1:10">
      <c r="A267" s="3"/>
      <c r="B267" s="3"/>
      <c r="C267" s="3"/>
      <c r="D267" s="3"/>
      <c r="E267" s="3"/>
      <c r="F267" s="3"/>
      <c r="G267" s="3"/>
      <c r="H267" s="3"/>
      <c r="I267" s="3"/>
      <c r="J267" s="3"/>
    </row>
    <row r="268" spans="1:10">
      <c r="A268" s="3"/>
      <c r="B268" s="3"/>
      <c r="C268" s="3"/>
      <c r="D268" s="3"/>
      <c r="E268" s="3"/>
      <c r="F268" s="3"/>
      <c r="G268" s="3"/>
      <c r="H268" s="3"/>
      <c r="I268" s="3"/>
      <c r="J268" s="3"/>
    </row>
    <row r="269" spans="1:10">
      <c r="A269" s="3"/>
      <c r="B269" s="3"/>
      <c r="C269" s="3"/>
      <c r="D269" s="3"/>
      <c r="E269" s="3"/>
      <c r="F269" s="3"/>
      <c r="G269" s="3"/>
      <c r="H269" s="3"/>
      <c r="I269" s="3"/>
      <c r="J269" s="3"/>
    </row>
    <row r="270" spans="1:10">
      <c r="A270" s="3"/>
      <c r="B270" s="3"/>
      <c r="C270" s="3"/>
      <c r="D270" s="3"/>
      <c r="E270" s="3"/>
      <c r="F270" s="3"/>
      <c r="G270" s="3"/>
      <c r="H270" s="3"/>
      <c r="I270" s="3"/>
      <c r="J270" s="3"/>
    </row>
    <row r="271" spans="1:10">
      <c r="A271" s="3"/>
      <c r="B271" s="3"/>
      <c r="C271" s="3"/>
      <c r="D271" s="3"/>
      <c r="E271" s="3"/>
      <c r="F271" s="3"/>
      <c r="G271" s="3"/>
      <c r="H271" s="3"/>
      <c r="I271" s="3"/>
      <c r="J271" s="3"/>
    </row>
    <row r="272" spans="1:10">
      <c r="A272" s="3"/>
      <c r="B272" s="3"/>
      <c r="C272" s="3"/>
      <c r="D272" s="3"/>
      <c r="E272" s="3"/>
      <c r="F272" s="3"/>
      <c r="G272" s="3"/>
      <c r="H272" s="3"/>
      <c r="I272" s="3"/>
      <c r="J272" s="3"/>
    </row>
    <row r="273" spans="1:10">
      <c r="A273" s="3"/>
      <c r="B273" s="3"/>
      <c r="C273" s="3"/>
      <c r="D273" s="3"/>
      <c r="E273" s="3"/>
      <c r="F273" s="3"/>
      <c r="G273" s="3"/>
      <c r="H273" s="3"/>
      <c r="I273" s="3"/>
      <c r="J273" s="3"/>
    </row>
    <row r="274" spans="1:10">
      <c r="A274" s="3"/>
      <c r="B274" s="3"/>
      <c r="C274" s="3"/>
      <c r="D274" s="3"/>
      <c r="E274" s="3"/>
      <c r="F274" s="3"/>
      <c r="G274" s="3"/>
      <c r="H274" s="3"/>
      <c r="I274" s="3"/>
      <c r="J274" s="3"/>
    </row>
    <row r="275" spans="1:10">
      <c r="A275" s="3"/>
      <c r="B275" s="3"/>
      <c r="C275" s="3"/>
      <c r="D275" s="3"/>
      <c r="E275" s="3"/>
      <c r="F275" s="3"/>
      <c r="G275" s="3"/>
      <c r="H275" s="3"/>
      <c r="I275" s="3"/>
      <c r="J275" s="3"/>
    </row>
    <row r="276" spans="1:10">
      <c r="A276" s="3"/>
      <c r="B276" s="3"/>
      <c r="C276" s="3"/>
      <c r="D276" s="3"/>
      <c r="E276" s="3"/>
      <c r="F276" s="3"/>
      <c r="G276" s="3"/>
      <c r="H276" s="3"/>
      <c r="I276" s="3"/>
      <c r="J276" s="3"/>
    </row>
    <row r="277" spans="1:10">
      <c r="A277" s="3"/>
      <c r="B277" s="3"/>
      <c r="C277" s="3"/>
      <c r="D277" s="3"/>
      <c r="E277" s="3"/>
      <c r="F277" s="3"/>
      <c r="G277" s="3"/>
      <c r="H277" s="3"/>
      <c r="I277" s="3"/>
      <c r="J277" s="3"/>
    </row>
    <row r="278" spans="1:10">
      <c r="A278" s="3"/>
      <c r="B278" s="3"/>
      <c r="C278" s="3"/>
      <c r="D278" s="3"/>
      <c r="E278" s="3"/>
      <c r="F278" s="3"/>
      <c r="G278" s="3"/>
      <c r="H278" s="3"/>
      <c r="I278" s="3"/>
      <c r="J278" s="3"/>
    </row>
    <row r="279" spans="1:10">
      <c r="A279" s="3"/>
      <c r="B279" s="3"/>
      <c r="C279" s="3"/>
      <c r="D279" s="3"/>
      <c r="E279" s="3"/>
      <c r="F279" s="3"/>
      <c r="G279" s="3"/>
      <c r="H279" s="3"/>
      <c r="I279" s="3"/>
      <c r="J279" s="3"/>
    </row>
    <row r="280" spans="1:10">
      <c r="A280" s="3"/>
      <c r="B280" s="3"/>
      <c r="C280" s="3"/>
      <c r="D280" s="3"/>
      <c r="E280" s="3"/>
      <c r="F280" s="3"/>
      <c r="G280" s="3"/>
      <c r="H280" s="3"/>
      <c r="I280" s="3"/>
      <c r="J280" s="3"/>
    </row>
    <row r="281" spans="1:10">
      <c r="A281" s="3"/>
      <c r="B281" s="3"/>
      <c r="C281" s="3"/>
      <c r="D281" s="3"/>
      <c r="E281" s="3"/>
      <c r="F281" s="3"/>
      <c r="G281" s="3"/>
      <c r="H281" s="3"/>
      <c r="I281" s="3"/>
      <c r="J281" s="3"/>
    </row>
    <row r="282" spans="1:10">
      <c r="A282" s="3"/>
      <c r="B282" s="3"/>
      <c r="C282" s="3"/>
      <c r="D282" s="3"/>
      <c r="E282" s="3"/>
      <c r="F282" s="3"/>
      <c r="G282" s="3"/>
      <c r="H282" s="3"/>
      <c r="I282" s="3"/>
      <c r="J282" s="3"/>
    </row>
    <row r="283" spans="1:10">
      <c r="A283" s="3"/>
      <c r="B283" s="3"/>
      <c r="C283" s="3"/>
      <c r="D283" s="3"/>
      <c r="E283" s="3"/>
      <c r="F283" s="3"/>
      <c r="G283" s="3"/>
      <c r="H283" s="3"/>
      <c r="I283" s="3"/>
      <c r="J283" s="3"/>
    </row>
    <row r="284" spans="1:10">
      <c r="A284" s="3"/>
      <c r="B284" s="3"/>
      <c r="C284" s="3"/>
      <c r="D284" s="3"/>
      <c r="E284" s="3"/>
      <c r="F284" s="3"/>
      <c r="G284" s="3"/>
      <c r="H284" s="3"/>
      <c r="I284" s="3"/>
      <c r="J284" s="3"/>
    </row>
    <row r="285" spans="1:10">
      <c r="A285" s="3"/>
      <c r="B285" s="3"/>
      <c r="C285" s="3"/>
      <c r="D285" s="3"/>
      <c r="E285" s="3"/>
      <c r="F285" s="3"/>
      <c r="G285" s="3"/>
      <c r="H285" s="3"/>
      <c r="I285" s="3"/>
      <c r="J285" s="3"/>
    </row>
    <row r="286" spans="1:10">
      <c r="A286" s="3"/>
      <c r="B286" s="3"/>
      <c r="C286" s="3"/>
      <c r="D286" s="3"/>
      <c r="E286" s="3"/>
      <c r="F286" s="3"/>
      <c r="G286" s="3"/>
      <c r="H286" s="3"/>
      <c r="I286" s="3"/>
      <c r="J286" s="3"/>
    </row>
    <row r="287" spans="1:10">
      <c r="A287" s="3"/>
      <c r="B287" s="3"/>
      <c r="C287" s="3"/>
      <c r="D287" s="3"/>
      <c r="E287" s="3"/>
      <c r="F287" s="3"/>
      <c r="G287" s="3"/>
      <c r="H287" s="3"/>
      <c r="I287" s="3"/>
      <c r="J287" s="3"/>
    </row>
    <row r="288" spans="1:10">
      <c r="A288" s="3"/>
      <c r="B288" s="3"/>
      <c r="C288" s="3"/>
      <c r="D288" s="3"/>
      <c r="E288" s="3"/>
      <c r="F288" s="3"/>
      <c r="G288" s="3"/>
      <c r="H288" s="3"/>
      <c r="I288" s="3"/>
      <c r="J288" s="3"/>
    </row>
    <row r="289" spans="1:10">
      <c r="A289" s="3"/>
      <c r="B289" s="3"/>
      <c r="C289" s="3"/>
      <c r="D289" s="3"/>
      <c r="E289" s="3"/>
      <c r="F289" s="3"/>
      <c r="G289" s="3"/>
      <c r="H289" s="3"/>
      <c r="I289" s="3"/>
      <c r="J289" s="3"/>
    </row>
    <row r="290" spans="1:10">
      <c r="A290" s="3"/>
      <c r="B290" s="3"/>
      <c r="C290" s="3"/>
      <c r="D290" s="3"/>
      <c r="E290" s="3"/>
      <c r="F290" s="3"/>
      <c r="G290" s="3"/>
      <c r="H290" s="3"/>
      <c r="I290" s="3"/>
      <c r="J290" s="3"/>
    </row>
    <row r="291" spans="1:10">
      <c r="A291" s="3"/>
      <c r="B291" s="3"/>
      <c r="C291" s="3"/>
      <c r="D291" s="3"/>
      <c r="E291" s="3"/>
      <c r="F291" s="3"/>
      <c r="G291" s="3"/>
      <c r="H291" s="3"/>
      <c r="I291" s="3"/>
      <c r="J291" s="3"/>
    </row>
    <row r="292" spans="1:10">
      <c r="A292" s="3"/>
      <c r="B292" s="3"/>
      <c r="C292" s="3"/>
      <c r="D292" s="3"/>
      <c r="E292" s="3"/>
      <c r="F292" s="3"/>
      <c r="G292" s="3"/>
      <c r="H292" s="3"/>
      <c r="I292" s="3"/>
      <c r="J292" s="3"/>
    </row>
    <row r="293" spans="1:10">
      <c r="A293" s="3"/>
      <c r="B293" s="3"/>
      <c r="C293" s="3"/>
      <c r="D293" s="3"/>
      <c r="E293" s="3"/>
      <c r="F293" s="3"/>
      <c r="G293" s="3"/>
      <c r="H293" s="3"/>
      <c r="I293" s="3"/>
      <c r="J293" s="3"/>
    </row>
    <row r="294" spans="1:10">
      <c r="A294" s="3"/>
      <c r="B294" s="3"/>
      <c r="C294" s="3"/>
      <c r="D294" s="3"/>
      <c r="E294" s="3"/>
      <c r="F294" s="3"/>
      <c r="G294" s="3"/>
      <c r="H294" s="3"/>
      <c r="I294" s="3"/>
      <c r="J294" s="3"/>
    </row>
    <row r="295" spans="1:10">
      <c r="A295" s="3"/>
      <c r="B295" s="3"/>
      <c r="C295" s="3"/>
      <c r="D295" s="3"/>
      <c r="E295" s="3"/>
      <c r="F295" s="3"/>
      <c r="G295" s="3"/>
      <c r="H295" s="3"/>
      <c r="I295" s="3"/>
      <c r="J295" s="3"/>
    </row>
    <row r="296" spans="1:10">
      <c r="A296" s="3"/>
      <c r="B296" s="3"/>
      <c r="C296" s="3"/>
      <c r="D296" s="3"/>
      <c r="E296" s="3"/>
      <c r="F296" s="3"/>
      <c r="G296" s="3"/>
      <c r="H296" s="3"/>
      <c r="I296" s="3"/>
      <c r="J296" s="3"/>
    </row>
    <row r="297" spans="1:10">
      <c r="A297" s="3"/>
      <c r="B297" s="3"/>
      <c r="C297" s="3"/>
      <c r="D297" s="3"/>
      <c r="E297" s="3"/>
      <c r="F297" s="3"/>
      <c r="G297" s="3"/>
      <c r="H297" s="3"/>
      <c r="I297" s="3"/>
      <c r="J297" s="3"/>
    </row>
    <row r="298" spans="1:10">
      <c r="A298" s="3"/>
      <c r="B298" s="3"/>
      <c r="C298" s="3"/>
      <c r="D298" s="3"/>
      <c r="E298" s="3"/>
      <c r="F298" s="3"/>
      <c r="G298" s="3"/>
      <c r="H298" s="3"/>
      <c r="I298" s="3"/>
      <c r="J298" s="3"/>
    </row>
    <row r="299" spans="1:10">
      <c r="A299" s="3"/>
      <c r="B299" s="3"/>
      <c r="C299" s="3"/>
      <c r="D299" s="3"/>
      <c r="E299" s="3"/>
      <c r="F299" s="3"/>
      <c r="G299" s="3"/>
      <c r="H299" s="3"/>
      <c r="I299" s="3"/>
      <c r="J299" s="3"/>
    </row>
    <row r="300" spans="1:10">
      <c r="A300" s="3"/>
      <c r="B300" s="3"/>
      <c r="C300" s="3"/>
      <c r="D300" s="3"/>
      <c r="E300" s="3"/>
      <c r="F300" s="3"/>
      <c r="G300" s="3"/>
      <c r="H300" s="3"/>
      <c r="I300" s="3"/>
      <c r="J300" s="3"/>
    </row>
    <row r="301" spans="1:10">
      <c r="A301" s="3"/>
      <c r="B301" s="3"/>
      <c r="C301" s="3"/>
      <c r="D301" s="3"/>
      <c r="E301" s="3"/>
      <c r="F301" s="3"/>
      <c r="G301" s="3"/>
      <c r="H301" s="3"/>
      <c r="I301" s="3"/>
      <c r="J301" s="3"/>
    </row>
    <row r="302" spans="1:10">
      <c r="A302" s="3"/>
      <c r="B302" s="3"/>
      <c r="C302" s="3"/>
      <c r="D302" s="3"/>
      <c r="E302" s="3"/>
      <c r="F302" s="3"/>
      <c r="G302" s="3"/>
      <c r="H302" s="3"/>
      <c r="I302" s="3"/>
      <c r="J302" s="3"/>
    </row>
    <row r="303" spans="1:10">
      <c r="A303" s="3"/>
      <c r="B303" s="3"/>
      <c r="C303" s="3"/>
      <c r="D303" s="3"/>
      <c r="E303" s="3"/>
      <c r="F303" s="3"/>
      <c r="G303" s="3"/>
      <c r="H303" s="3"/>
      <c r="I303" s="3"/>
      <c r="J303" s="3"/>
    </row>
    <row r="304" spans="1:10">
      <c r="A304" s="3"/>
      <c r="B304" s="3"/>
      <c r="C304" s="3"/>
      <c r="D304" s="3"/>
      <c r="E304" s="3"/>
      <c r="F304" s="3"/>
      <c r="G304" s="3"/>
      <c r="H304" s="3"/>
      <c r="I304" s="3"/>
      <c r="J304" s="3"/>
    </row>
    <row r="305" spans="1:10">
      <c r="A305" s="3"/>
      <c r="B305" s="3"/>
      <c r="C305" s="3"/>
      <c r="D305" s="3"/>
      <c r="E305" s="3"/>
      <c r="F305" s="3"/>
      <c r="G305" s="3"/>
      <c r="H305" s="3"/>
      <c r="I305" s="3"/>
      <c r="J305" s="3"/>
    </row>
    <row r="306" spans="1:10">
      <c r="A306" s="3"/>
      <c r="B306" s="3"/>
      <c r="C306" s="3"/>
      <c r="D306" s="3"/>
      <c r="E306" s="3"/>
      <c r="F306" s="3"/>
      <c r="G306" s="3"/>
      <c r="H306" s="3"/>
      <c r="I306" s="3"/>
      <c r="J306" s="3"/>
    </row>
    <row r="307" spans="1:10">
      <c r="A307" s="3"/>
      <c r="B307" s="3"/>
      <c r="C307" s="3"/>
      <c r="D307" s="3"/>
      <c r="E307" s="3"/>
      <c r="F307" s="3"/>
      <c r="G307" s="3"/>
      <c r="H307" s="3"/>
      <c r="I307" s="3"/>
      <c r="J307" s="3"/>
    </row>
    <row r="308" spans="1:10">
      <c r="A308" s="3"/>
      <c r="B308" s="3"/>
      <c r="C308" s="3"/>
      <c r="D308" s="3"/>
      <c r="E308" s="3"/>
      <c r="F308" s="3"/>
      <c r="G308" s="3"/>
      <c r="H308" s="3"/>
      <c r="I308" s="3"/>
      <c r="J308" s="3"/>
    </row>
    <row r="309" spans="1:10">
      <c r="A309" s="3"/>
      <c r="B309" s="3"/>
      <c r="C309" s="3"/>
      <c r="D309" s="3"/>
      <c r="E309" s="3"/>
      <c r="F309" s="3"/>
      <c r="G309" s="3"/>
      <c r="H309" s="3"/>
      <c r="I309" s="3"/>
      <c r="J309" s="3"/>
    </row>
    <row r="310" spans="1:10">
      <c r="A310" s="3"/>
      <c r="B310" s="3"/>
      <c r="C310" s="3"/>
      <c r="D310" s="3"/>
      <c r="E310" s="3"/>
      <c r="F310" s="3"/>
      <c r="G310" s="3"/>
      <c r="H310" s="3"/>
      <c r="I310" s="3"/>
      <c r="J310" s="3"/>
    </row>
    <row r="311" spans="1:10">
      <c r="A311" s="3"/>
      <c r="B311" s="3"/>
      <c r="C311" s="3"/>
      <c r="D311" s="3"/>
      <c r="E311" s="3"/>
      <c r="F311" s="3"/>
      <c r="G311" s="3"/>
      <c r="H311" s="3"/>
      <c r="I311" s="3"/>
      <c r="J311" s="3"/>
    </row>
    <row r="312" spans="1:10">
      <c r="A312" s="3"/>
      <c r="B312" s="3"/>
      <c r="C312" s="3"/>
      <c r="D312" s="3"/>
      <c r="E312" s="3"/>
      <c r="F312" s="3"/>
      <c r="G312" s="3"/>
      <c r="H312" s="3"/>
      <c r="I312" s="3"/>
      <c r="J312" s="3"/>
    </row>
    <row r="313" spans="1:10">
      <c r="A313" s="3"/>
      <c r="B313" s="3"/>
      <c r="C313" s="3"/>
      <c r="D313" s="3"/>
      <c r="E313" s="3"/>
      <c r="F313" s="3"/>
      <c r="G313" s="3"/>
      <c r="H313" s="3"/>
      <c r="I313" s="3"/>
      <c r="J313" s="3"/>
    </row>
    <row r="314" spans="1:10">
      <c r="A314" s="3"/>
      <c r="B314" s="3"/>
      <c r="C314" s="3"/>
      <c r="D314" s="3"/>
      <c r="E314" s="3"/>
      <c r="F314" s="3"/>
      <c r="G314" s="3"/>
      <c r="H314" s="3"/>
      <c r="I314" s="3"/>
      <c r="J314" s="3"/>
    </row>
    <row r="315" spans="1:10">
      <c r="A315" s="3"/>
      <c r="B315" s="3"/>
      <c r="C315" s="3"/>
      <c r="D315" s="3"/>
      <c r="E315" s="3"/>
      <c r="F315" s="3"/>
      <c r="G315" s="3"/>
      <c r="H315" s="3"/>
      <c r="I315" s="3"/>
      <c r="J315" s="3"/>
    </row>
    <row r="316" spans="1:10">
      <c r="A316" s="3"/>
      <c r="B316" s="3"/>
      <c r="C316" s="3"/>
      <c r="D316" s="3"/>
      <c r="E316" s="3"/>
      <c r="F316" s="3"/>
      <c r="G316" s="3"/>
      <c r="H316" s="3"/>
      <c r="I316" s="3"/>
      <c r="J316" s="3"/>
    </row>
    <row r="317" spans="1:10">
      <c r="A317" s="3"/>
      <c r="B317" s="3"/>
      <c r="C317" s="3"/>
      <c r="D317" s="3"/>
      <c r="E317" s="3"/>
      <c r="F317" s="3"/>
      <c r="G317" s="3"/>
      <c r="H317" s="3"/>
      <c r="I317" s="3"/>
      <c r="J317" s="3"/>
    </row>
    <row r="318" spans="1:10">
      <c r="A318" s="3"/>
      <c r="B318" s="3"/>
      <c r="C318" s="3"/>
      <c r="D318" s="3"/>
      <c r="E318" s="3"/>
      <c r="F318" s="3"/>
      <c r="G318" s="3"/>
      <c r="H318" s="3"/>
      <c r="I318" s="3"/>
      <c r="J318" s="3"/>
    </row>
    <row r="319" spans="1:10">
      <c r="A319" s="3"/>
      <c r="B319" s="3"/>
      <c r="C319" s="3"/>
      <c r="D319" s="3"/>
      <c r="E319" s="3"/>
      <c r="F319" s="3"/>
      <c r="G319" s="3"/>
      <c r="H319" s="3"/>
      <c r="I319" s="3"/>
      <c r="J319" s="3"/>
    </row>
    <row r="320" spans="1:10">
      <c r="A320" s="3"/>
      <c r="B320" s="3"/>
      <c r="C320" s="3"/>
      <c r="D320" s="3"/>
      <c r="E320" s="3"/>
      <c r="F320" s="3"/>
      <c r="G320" s="3"/>
      <c r="H320" s="3"/>
      <c r="I320" s="3"/>
      <c r="J320" s="3"/>
    </row>
    <row r="321" spans="1:10">
      <c r="A321" s="3"/>
      <c r="B321" s="3"/>
      <c r="C321" s="3"/>
      <c r="D321" s="3"/>
      <c r="E321" s="3"/>
      <c r="F321" s="3"/>
      <c r="G321" s="3"/>
      <c r="H321" s="3"/>
      <c r="I321" s="3"/>
      <c r="J321" s="3"/>
    </row>
    <row r="322" spans="1:10">
      <c r="A322" s="3"/>
      <c r="B322" s="3"/>
      <c r="C322" s="3"/>
      <c r="D322" s="3"/>
      <c r="E322" s="3"/>
      <c r="F322" s="3"/>
      <c r="G322" s="3"/>
      <c r="H322" s="3"/>
      <c r="I322" s="3"/>
      <c r="J322" s="3"/>
    </row>
    <row r="323" spans="1:10">
      <c r="A323" s="3"/>
      <c r="B323" s="3"/>
      <c r="C323" s="3"/>
      <c r="D323" s="3"/>
      <c r="E323" s="3"/>
      <c r="F323" s="3"/>
      <c r="G323" s="3"/>
      <c r="H323" s="3"/>
      <c r="I323" s="3"/>
      <c r="J323" s="3"/>
    </row>
    <row r="324" spans="1:10">
      <c r="A324" s="3"/>
      <c r="B324" s="3"/>
      <c r="C324" s="3"/>
      <c r="D324" s="3"/>
      <c r="E324" s="3"/>
      <c r="F324" s="3"/>
      <c r="G324" s="3"/>
      <c r="H324" s="3"/>
      <c r="I324" s="3"/>
      <c r="J324" s="3"/>
    </row>
    <row r="325" spans="1:10">
      <c r="A325" s="3"/>
      <c r="B325" s="3"/>
      <c r="C325" s="3"/>
      <c r="D325" s="3"/>
      <c r="E325" s="3"/>
      <c r="F325" s="3"/>
      <c r="G325" s="3"/>
      <c r="H325" s="3"/>
      <c r="I325" s="3"/>
      <c r="J325" s="3"/>
    </row>
    <row r="326" spans="1:10">
      <c r="A326" s="3"/>
      <c r="B326" s="3"/>
      <c r="C326" s="3"/>
      <c r="D326" s="3"/>
      <c r="E326" s="3"/>
      <c r="F326" s="3"/>
      <c r="G326" s="3"/>
      <c r="H326" s="3"/>
      <c r="I326" s="3"/>
      <c r="J326" s="3"/>
    </row>
    <row r="327" spans="1:10">
      <c r="A327" s="3"/>
      <c r="B327" s="3"/>
      <c r="C327" s="3"/>
      <c r="D327" s="3"/>
      <c r="E327" s="3"/>
      <c r="F327" s="3"/>
      <c r="G327" s="3"/>
      <c r="H327" s="3"/>
      <c r="I327" s="3"/>
      <c r="J327" s="3"/>
    </row>
    <row r="328" spans="1:10">
      <c r="A328" s="3"/>
      <c r="B328" s="3"/>
      <c r="C328" s="3"/>
      <c r="D328" s="3"/>
      <c r="E328" s="3"/>
      <c r="F328" s="3"/>
      <c r="G328" s="3"/>
      <c r="H328" s="3"/>
      <c r="I328" s="3"/>
      <c r="J328" s="3"/>
    </row>
    <row r="329" spans="1:10">
      <c r="A329" s="3"/>
      <c r="B329" s="3"/>
      <c r="C329" s="3"/>
      <c r="D329" s="3"/>
      <c r="E329" s="3"/>
      <c r="F329" s="3"/>
      <c r="G329" s="3"/>
      <c r="H329" s="3"/>
      <c r="I329" s="3"/>
      <c r="J329" s="3"/>
    </row>
    <row r="330" spans="1:10">
      <c r="A330" s="3"/>
      <c r="B330" s="3"/>
      <c r="C330" s="3"/>
      <c r="D330" s="3"/>
      <c r="E330" s="3"/>
      <c r="F330" s="3"/>
      <c r="G330" s="3"/>
      <c r="H330" s="3"/>
      <c r="I330" s="3"/>
      <c r="J330" s="3"/>
    </row>
    <row r="331" spans="1:10">
      <c r="A331" s="3"/>
      <c r="B331" s="3"/>
      <c r="C331" s="3"/>
      <c r="D331" s="3"/>
      <c r="E331" s="3"/>
      <c r="F331" s="3"/>
      <c r="G331" s="3"/>
      <c r="H331" s="3"/>
      <c r="I331" s="3"/>
      <c r="J331" s="3"/>
    </row>
    <row r="332" spans="1:10">
      <c r="A332" s="3"/>
      <c r="B332" s="3"/>
      <c r="C332" s="3"/>
      <c r="D332" s="3"/>
      <c r="E332" s="3"/>
      <c r="F332" s="3"/>
      <c r="G332" s="3"/>
      <c r="H332" s="3"/>
      <c r="I332" s="3"/>
      <c r="J332" s="3"/>
    </row>
    <row r="333" spans="1:10">
      <c r="A333" s="3"/>
      <c r="B333" s="3"/>
      <c r="C333" s="3"/>
      <c r="D333" s="3"/>
      <c r="E333" s="3"/>
      <c r="F333" s="3"/>
      <c r="G333" s="3"/>
      <c r="H333" s="3"/>
      <c r="I333" s="3"/>
      <c r="J333" s="3"/>
    </row>
    <row r="334" spans="1:10">
      <c r="A334" s="3"/>
      <c r="B334" s="3"/>
      <c r="C334" s="3"/>
      <c r="D334" s="3"/>
      <c r="E334" s="3"/>
      <c r="F334" s="3"/>
      <c r="G334" s="3"/>
      <c r="H334" s="3"/>
      <c r="I334" s="3"/>
      <c r="J334" s="3"/>
    </row>
    <row r="335" spans="1:10">
      <c r="A335" s="3"/>
      <c r="B335" s="3"/>
      <c r="C335" s="3"/>
      <c r="D335" s="3"/>
      <c r="E335" s="3"/>
      <c r="F335" s="3"/>
      <c r="G335" s="3"/>
      <c r="H335" s="3"/>
      <c r="I335" s="3"/>
      <c r="J335" s="3"/>
    </row>
    <row r="336" spans="1:10">
      <c r="A336" s="3"/>
      <c r="B336" s="3"/>
      <c r="C336" s="3"/>
      <c r="D336" s="3"/>
      <c r="E336" s="3"/>
      <c r="F336" s="3"/>
      <c r="G336" s="3"/>
      <c r="H336" s="3"/>
      <c r="I336" s="3"/>
      <c r="J336" s="3"/>
    </row>
    <row r="337" spans="1:10">
      <c r="A337" s="3"/>
      <c r="B337" s="3"/>
      <c r="C337" s="3"/>
      <c r="D337" s="3"/>
      <c r="E337" s="3"/>
      <c r="F337" s="3"/>
      <c r="G337" s="3"/>
      <c r="H337" s="3"/>
      <c r="I337" s="3"/>
      <c r="J337" s="3"/>
    </row>
    <row r="338" spans="1:10">
      <c r="A338" s="3"/>
      <c r="B338" s="3"/>
      <c r="C338" s="3"/>
      <c r="D338" s="3"/>
      <c r="E338" s="3"/>
      <c r="F338" s="3"/>
      <c r="G338" s="3"/>
      <c r="H338" s="3"/>
      <c r="I338" s="3"/>
      <c r="J338" s="3"/>
    </row>
    <row r="339" spans="1:10">
      <c r="A339" s="3"/>
      <c r="B339" s="3"/>
      <c r="C339" s="3"/>
      <c r="D339" s="3"/>
      <c r="E339" s="3"/>
      <c r="F339" s="3"/>
      <c r="G339" s="3"/>
      <c r="H339" s="3"/>
      <c r="I339" s="3"/>
      <c r="J339" s="3"/>
    </row>
    <row r="340" spans="1:10">
      <c r="A340" s="3"/>
      <c r="B340" s="3"/>
      <c r="C340" s="3"/>
      <c r="D340" s="3"/>
      <c r="E340" s="3"/>
      <c r="F340" s="3"/>
      <c r="G340" s="3"/>
      <c r="H340" s="3"/>
      <c r="I340" s="3"/>
      <c r="J340" s="3"/>
    </row>
    <row r="341" spans="1:10">
      <c r="A341" s="3"/>
      <c r="B341" s="3"/>
      <c r="C341" s="3"/>
      <c r="D341" s="3"/>
      <c r="E341" s="3"/>
      <c r="F341" s="3"/>
      <c r="G341" s="3"/>
      <c r="H341" s="3"/>
      <c r="I341" s="3"/>
      <c r="J341" s="3"/>
    </row>
    <row r="342" spans="1:10">
      <c r="A342" s="3"/>
      <c r="B342" s="3"/>
      <c r="C342" s="3"/>
      <c r="D342" s="3"/>
      <c r="E342" s="3"/>
      <c r="F342" s="3"/>
      <c r="G342" s="3"/>
      <c r="H342" s="3"/>
      <c r="I342" s="3"/>
      <c r="J342" s="3"/>
    </row>
    <row r="343" spans="1:10">
      <c r="A343" s="3"/>
      <c r="B343" s="3"/>
      <c r="C343" s="3"/>
      <c r="D343" s="3"/>
      <c r="E343" s="3"/>
      <c r="F343" s="3"/>
      <c r="G343" s="3"/>
      <c r="H343" s="3"/>
      <c r="I343" s="3"/>
      <c r="J343" s="3"/>
    </row>
    <row r="344" spans="1:10">
      <c r="A344" s="3"/>
      <c r="B344" s="3"/>
      <c r="C344" s="3"/>
      <c r="D344" s="3"/>
      <c r="E344" s="3"/>
      <c r="F344" s="3"/>
      <c r="G344" s="3"/>
      <c r="H344" s="3"/>
      <c r="I344" s="3"/>
      <c r="J344" s="3"/>
    </row>
    <row r="345" spans="1:10">
      <c r="A345" s="3"/>
      <c r="B345" s="3"/>
      <c r="C345" s="3"/>
      <c r="D345" s="3"/>
      <c r="E345" s="3"/>
      <c r="F345" s="3"/>
      <c r="G345" s="3"/>
      <c r="H345" s="3"/>
      <c r="I345" s="3"/>
      <c r="J345" s="3"/>
    </row>
    <row r="346" spans="1:10">
      <c r="A346" s="3"/>
      <c r="B346" s="3"/>
      <c r="C346" s="3"/>
      <c r="D346" s="3"/>
      <c r="E346" s="3"/>
      <c r="F346" s="3"/>
      <c r="G346" s="3"/>
      <c r="H346" s="3"/>
      <c r="I346" s="3"/>
      <c r="J346" s="3"/>
    </row>
    <row r="347" spans="1:10">
      <c r="A347" s="3"/>
      <c r="B347" s="3"/>
      <c r="C347" s="3"/>
      <c r="D347" s="3"/>
      <c r="E347" s="3"/>
      <c r="F347" s="3"/>
      <c r="G347" s="3"/>
      <c r="H347" s="3"/>
      <c r="I347" s="3"/>
      <c r="J347" s="3"/>
    </row>
    <row r="348" spans="1:10">
      <c r="A348" s="3"/>
      <c r="B348" s="3"/>
      <c r="C348" s="3"/>
      <c r="D348" s="3"/>
      <c r="E348" s="3"/>
      <c r="F348" s="3"/>
      <c r="G348" s="3"/>
      <c r="H348" s="3"/>
      <c r="I348" s="3"/>
      <c r="J348" s="3"/>
    </row>
    <row r="349" spans="1:10">
      <c r="A349" s="3"/>
      <c r="B349" s="3"/>
      <c r="C349" s="3"/>
      <c r="D349" s="3"/>
      <c r="E349" s="3"/>
      <c r="F349" s="3"/>
      <c r="G349" s="3"/>
      <c r="H349" s="3"/>
      <c r="I349" s="3"/>
      <c r="J349" s="3"/>
    </row>
    <row r="350" spans="1:10">
      <c r="A350" s="3"/>
      <c r="B350" s="3"/>
      <c r="C350" s="3"/>
      <c r="D350" s="3"/>
      <c r="E350" s="3"/>
      <c r="F350" s="3"/>
      <c r="G350" s="3"/>
      <c r="H350" s="3"/>
      <c r="I350" s="3"/>
      <c r="J350" s="3"/>
    </row>
    <row r="351" spans="1:10">
      <c r="A351" s="3"/>
      <c r="B351" s="3"/>
      <c r="C351" s="3"/>
      <c r="D351" s="3"/>
      <c r="E351" s="3"/>
      <c r="F351" s="3"/>
      <c r="G351" s="3"/>
      <c r="H351" s="3"/>
      <c r="I351" s="3"/>
      <c r="J351" s="3"/>
    </row>
    <row r="352" spans="1:10">
      <c r="A352" s="3"/>
      <c r="B352" s="3"/>
      <c r="C352" s="3"/>
      <c r="D352" s="3"/>
      <c r="E352" s="3"/>
      <c r="F352" s="3"/>
      <c r="G352" s="3"/>
      <c r="H352" s="3"/>
      <c r="I352" s="3"/>
      <c r="J352" s="3"/>
    </row>
    <row r="353" spans="1:10">
      <c r="A353" s="3"/>
      <c r="B353" s="3"/>
      <c r="C353" s="3"/>
      <c r="D353" s="3"/>
      <c r="E353" s="3"/>
      <c r="F353" s="3"/>
      <c r="G353" s="3"/>
      <c r="H353" s="3"/>
      <c r="I353" s="3"/>
      <c r="J353" s="3"/>
    </row>
    <row r="354" spans="1:10">
      <c r="A354" s="3"/>
      <c r="B354" s="3"/>
      <c r="C354" s="3"/>
      <c r="D354" s="3"/>
      <c r="E354" s="3"/>
      <c r="F354" s="3"/>
      <c r="G354" s="3"/>
      <c r="H354" s="3"/>
      <c r="I354" s="3"/>
      <c r="J354" s="3"/>
    </row>
    <row r="355" spans="1:10">
      <c r="A355" s="3"/>
      <c r="B355" s="3"/>
      <c r="C355" s="3"/>
      <c r="D355" s="3"/>
      <c r="E355" s="3"/>
      <c r="F355" s="3"/>
      <c r="G355" s="3"/>
      <c r="H355" s="3"/>
      <c r="I355" s="3"/>
      <c r="J355" s="3"/>
    </row>
    <row r="356" spans="1:10">
      <c r="A356" s="3"/>
      <c r="B356" s="3"/>
      <c r="C356" s="3"/>
      <c r="D356" s="3"/>
      <c r="E356" s="3"/>
      <c r="F356" s="3"/>
      <c r="G356" s="3"/>
      <c r="H356" s="3"/>
      <c r="I356" s="3"/>
      <c r="J356" s="3"/>
    </row>
    <row r="357" spans="1:10">
      <c r="A357" s="3"/>
      <c r="B357" s="3"/>
      <c r="C357" s="3"/>
      <c r="D357" s="3"/>
      <c r="E357" s="3"/>
      <c r="F357" s="3"/>
      <c r="G357" s="3"/>
      <c r="H357" s="3"/>
      <c r="I357" s="3"/>
      <c r="J357" s="3"/>
    </row>
    <row r="358" spans="1:10">
      <c r="A358" s="3"/>
      <c r="B358" s="3"/>
      <c r="C358" s="3"/>
      <c r="D358" s="3"/>
      <c r="E358" s="3"/>
      <c r="F358" s="3"/>
      <c r="G358" s="3"/>
      <c r="H358" s="3"/>
      <c r="I358" s="3"/>
      <c r="J358" s="3"/>
    </row>
    <row r="359" spans="1:10">
      <c r="A359" s="3"/>
      <c r="B359" s="3"/>
      <c r="C359" s="3"/>
      <c r="D359" s="3"/>
      <c r="E359" s="3"/>
      <c r="F359" s="3"/>
      <c r="G359" s="3"/>
      <c r="H359" s="3"/>
      <c r="I359" s="3"/>
      <c r="J359" s="3"/>
    </row>
    <row r="360" spans="1:10">
      <c r="A360" s="3"/>
      <c r="B360" s="3"/>
      <c r="C360" s="3"/>
      <c r="D360" s="3"/>
      <c r="E360" s="3"/>
      <c r="F360" s="3"/>
      <c r="G360" s="3"/>
      <c r="H360" s="3"/>
      <c r="I360" s="3"/>
      <c r="J360" s="3"/>
    </row>
    <row r="361" spans="1:10">
      <c r="A361" s="3"/>
      <c r="B361" s="3"/>
      <c r="C361" s="3"/>
      <c r="D361" s="3"/>
      <c r="E361" s="3"/>
      <c r="F361" s="3"/>
      <c r="G361" s="3"/>
      <c r="H361" s="3"/>
      <c r="I361" s="3"/>
      <c r="J361" s="3"/>
    </row>
    <row r="362" spans="1:10">
      <c r="A362" s="3"/>
      <c r="B362" s="3"/>
      <c r="C362" s="3"/>
      <c r="D362" s="3"/>
      <c r="E362" s="3"/>
      <c r="F362" s="3"/>
      <c r="G362" s="3"/>
      <c r="H362" s="3"/>
      <c r="I362" s="3"/>
      <c r="J362" s="3"/>
    </row>
    <row r="363" spans="1:10">
      <c r="A363" s="3"/>
      <c r="B363" s="3"/>
      <c r="C363" s="3"/>
      <c r="D363" s="3"/>
      <c r="E363" s="3"/>
      <c r="F363" s="3"/>
      <c r="G363" s="3"/>
      <c r="H363" s="3"/>
      <c r="I363" s="3"/>
      <c r="J363" s="3"/>
    </row>
    <row r="364" spans="1:10">
      <c r="A364" s="3"/>
      <c r="B364" s="3"/>
      <c r="C364" s="3"/>
      <c r="D364" s="3"/>
      <c r="E364" s="3"/>
      <c r="F364" s="3"/>
      <c r="G364" s="3"/>
      <c r="H364" s="3"/>
      <c r="I364" s="3"/>
      <c r="J364" s="3"/>
    </row>
    <row r="365" spans="1:10">
      <c r="A365" s="3"/>
      <c r="B365" s="3"/>
      <c r="C365" s="3"/>
      <c r="D365" s="3"/>
      <c r="E365" s="3"/>
      <c r="F365" s="3"/>
      <c r="G365" s="3"/>
      <c r="H365" s="3"/>
      <c r="I365" s="3"/>
      <c r="J365" s="3"/>
    </row>
    <row r="366" spans="1:10">
      <c r="A366" s="3"/>
      <c r="B366" s="3"/>
      <c r="C366" s="3"/>
      <c r="D366" s="3"/>
      <c r="E366" s="3"/>
      <c r="F366" s="3"/>
      <c r="G366" s="3"/>
      <c r="H366" s="3"/>
      <c r="I366" s="3"/>
      <c r="J366" s="3"/>
    </row>
    <row r="367" spans="1:10">
      <c r="A367" s="3"/>
      <c r="B367" s="3"/>
      <c r="C367" s="3"/>
      <c r="D367" s="3"/>
      <c r="E367" s="3"/>
      <c r="F367" s="3"/>
      <c r="G367" s="3"/>
      <c r="H367" s="3"/>
      <c r="I367" s="3"/>
      <c r="J367" s="3"/>
    </row>
    <row r="368" spans="1:10">
      <c r="A368" s="3"/>
      <c r="B368" s="3"/>
      <c r="C368" s="3"/>
      <c r="D368" s="3"/>
      <c r="E368" s="3"/>
      <c r="F368" s="3"/>
      <c r="G368" s="3"/>
      <c r="H368" s="3"/>
      <c r="I368" s="3"/>
      <c r="J368" s="3"/>
    </row>
    <row r="369" spans="1:10">
      <c r="A369" s="3"/>
      <c r="B369" s="3"/>
      <c r="C369" s="3"/>
      <c r="D369" s="3"/>
      <c r="E369" s="3"/>
      <c r="F369" s="3"/>
      <c r="G369" s="3"/>
      <c r="H369" s="3"/>
      <c r="I369" s="3"/>
      <c r="J369" s="3"/>
    </row>
    <row r="370" spans="1:10">
      <c r="A370" s="3"/>
      <c r="B370" s="3"/>
      <c r="C370" s="3"/>
      <c r="D370" s="3"/>
      <c r="E370" s="3"/>
      <c r="F370" s="3"/>
      <c r="G370" s="3"/>
      <c r="H370" s="3"/>
      <c r="I370" s="3"/>
      <c r="J370" s="3"/>
    </row>
    <row r="371" spans="1:10">
      <c r="A371" s="3"/>
      <c r="B371" s="3"/>
      <c r="C371" s="3"/>
      <c r="D371" s="3"/>
      <c r="E371" s="3"/>
      <c r="F371" s="3"/>
      <c r="G371" s="3"/>
      <c r="H371" s="3"/>
      <c r="I371" s="3"/>
      <c r="J371" s="3"/>
    </row>
    <row r="372" spans="1:10">
      <c r="A372" s="3"/>
      <c r="B372" s="3"/>
      <c r="C372" s="3"/>
      <c r="D372" s="3"/>
      <c r="E372" s="3"/>
      <c r="F372" s="3"/>
      <c r="G372" s="3"/>
      <c r="H372" s="3"/>
      <c r="I372" s="3"/>
      <c r="J372" s="3"/>
    </row>
    <row r="373" spans="1:10">
      <c r="A373" s="3"/>
      <c r="B373" s="3"/>
      <c r="C373" s="3"/>
      <c r="D373" s="3"/>
      <c r="E373" s="3"/>
      <c r="F373" s="3"/>
      <c r="G373" s="3"/>
      <c r="H373" s="3"/>
      <c r="I373" s="3"/>
      <c r="J373" s="3"/>
    </row>
    <row r="374" spans="1:10">
      <c r="A374" s="3"/>
      <c r="B374" s="3"/>
      <c r="C374" s="3"/>
      <c r="D374" s="3"/>
      <c r="E374" s="3"/>
      <c r="F374" s="3"/>
      <c r="G374" s="3"/>
      <c r="H374" s="3"/>
      <c r="I374" s="3"/>
      <c r="J374" s="3"/>
    </row>
    <row r="375" spans="1:10">
      <c r="A375" s="3"/>
      <c r="B375" s="3"/>
      <c r="C375" s="3"/>
      <c r="D375" s="3"/>
      <c r="E375" s="3"/>
      <c r="F375" s="3"/>
      <c r="G375" s="3"/>
      <c r="H375" s="3"/>
      <c r="I375" s="3"/>
      <c r="J375" s="3"/>
    </row>
    <row r="376" spans="1:10">
      <c r="A376" s="3"/>
      <c r="B376" s="3"/>
      <c r="C376" s="3"/>
      <c r="D376" s="3"/>
      <c r="E376" s="3"/>
      <c r="F376" s="3"/>
      <c r="G376" s="3"/>
      <c r="H376" s="3"/>
      <c r="I376" s="3"/>
      <c r="J376" s="3"/>
    </row>
    <row r="377" spans="1:10">
      <c r="A377" s="3"/>
      <c r="B377" s="3"/>
      <c r="C377" s="3"/>
      <c r="D377" s="3"/>
      <c r="E377" s="3"/>
      <c r="F377" s="3"/>
      <c r="G377" s="3"/>
      <c r="H377" s="3"/>
      <c r="I377" s="3"/>
      <c r="J377" s="3"/>
    </row>
    <row r="378" spans="1:10">
      <c r="A378" s="3"/>
      <c r="B378" s="3"/>
      <c r="C378" s="3"/>
      <c r="D378" s="3"/>
      <c r="E378" s="3"/>
      <c r="F378" s="3"/>
      <c r="G378" s="3"/>
      <c r="H378" s="3"/>
      <c r="I378" s="3"/>
      <c r="J378" s="3"/>
    </row>
    <row r="379" spans="1:10">
      <c r="A379" s="3"/>
      <c r="B379" s="3"/>
      <c r="C379" s="3"/>
      <c r="D379" s="3"/>
      <c r="E379" s="3"/>
      <c r="F379" s="3"/>
      <c r="G379" s="3"/>
      <c r="H379" s="3"/>
      <c r="I379" s="3"/>
      <c r="J379" s="3"/>
    </row>
    <row r="380" spans="1:10">
      <c r="A380" s="3"/>
      <c r="B380" s="3"/>
      <c r="C380" s="3"/>
      <c r="D380" s="3"/>
      <c r="E380" s="3"/>
      <c r="F380" s="3"/>
      <c r="G380" s="3"/>
      <c r="H380" s="3"/>
      <c r="I380" s="3"/>
      <c r="J380" s="3"/>
    </row>
    <row r="381" spans="1:10">
      <c r="A381" s="3"/>
      <c r="B381" s="3"/>
      <c r="C381" s="3"/>
      <c r="D381" s="3"/>
      <c r="E381" s="3"/>
      <c r="F381" s="3"/>
      <c r="G381" s="3"/>
      <c r="H381" s="3"/>
      <c r="I381" s="3"/>
      <c r="J381" s="3"/>
    </row>
    <row r="382" spans="1:10">
      <c r="A382" s="3"/>
      <c r="B382" s="3"/>
      <c r="C382" s="3"/>
      <c r="D382" s="3"/>
      <c r="E382" s="3"/>
      <c r="F382" s="3"/>
      <c r="G382" s="3"/>
      <c r="H382" s="3"/>
      <c r="I382" s="3"/>
      <c r="J382" s="3"/>
    </row>
    <row r="383" spans="1:10">
      <c r="A383" s="3"/>
      <c r="B383" s="3"/>
      <c r="C383" s="3"/>
      <c r="D383" s="3"/>
      <c r="E383" s="3"/>
      <c r="F383" s="3"/>
      <c r="G383" s="3"/>
      <c r="H383" s="3"/>
      <c r="I383" s="3"/>
      <c r="J383" s="3"/>
    </row>
    <row r="384" spans="1:10">
      <c r="A384" s="3"/>
      <c r="B384" s="3"/>
      <c r="C384" s="3"/>
      <c r="D384" s="3"/>
      <c r="E384" s="3"/>
      <c r="F384" s="3"/>
      <c r="G384" s="3"/>
      <c r="H384" s="3"/>
      <c r="I384" s="3"/>
      <c r="J384" s="3"/>
    </row>
    <row r="385" spans="1:10">
      <c r="A385" s="3"/>
      <c r="B385" s="3"/>
      <c r="C385" s="3"/>
      <c r="D385" s="3"/>
      <c r="E385" s="3"/>
      <c r="F385" s="3"/>
      <c r="G385" s="3"/>
      <c r="H385" s="3"/>
      <c r="I385" s="3"/>
      <c r="J385" s="3"/>
    </row>
    <row r="386" spans="1:10">
      <c r="A386" s="3"/>
      <c r="B386" s="3"/>
      <c r="C386" s="3"/>
      <c r="D386" s="3"/>
      <c r="E386" s="3"/>
      <c r="F386" s="3"/>
      <c r="G386" s="3"/>
      <c r="H386" s="3"/>
      <c r="I386" s="3"/>
      <c r="J386" s="3"/>
    </row>
    <row r="387" spans="1:10">
      <c r="A387" s="3"/>
      <c r="B387" s="3"/>
      <c r="C387" s="3"/>
      <c r="D387" s="3"/>
      <c r="E387" s="3"/>
      <c r="F387" s="3"/>
      <c r="G387" s="3"/>
      <c r="H387" s="3"/>
      <c r="I387" s="3"/>
      <c r="J387" s="3"/>
    </row>
    <row r="388" spans="1:10">
      <c r="A388" s="3"/>
      <c r="B388" s="3"/>
      <c r="C388" s="3"/>
      <c r="D388" s="3"/>
      <c r="E388" s="3"/>
      <c r="F388" s="3"/>
      <c r="G388" s="3"/>
      <c r="H388" s="3"/>
      <c r="I388" s="3"/>
      <c r="J388" s="3"/>
    </row>
    <row r="389" spans="1:10">
      <c r="A389" s="3"/>
      <c r="B389" s="3"/>
      <c r="C389" s="3"/>
      <c r="D389" s="3"/>
      <c r="E389" s="3"/>
      <c r="F389" s="3"/>
      <c r="G389" s="3"/>
      <c r="H389" s="3"/>
      <c r="I389" s="3"/>
      <c r="J389" s="3"/>
    </row>
    <row r="390" spans="1:10">
      <c r="A390" s="3"/>
      <c r="B390" s="3"/>
      <c r="C390" s="3"/>
      <c r="D390" s="3"/>
      <c r="E390" s="3"/>
      <c r="F390" s="3"/>
      <c r="G390" s="3"/>
      <c r="H390" s="3"/>
      <c r="I390" s="3"/>
      <c r="J390" s="3"/>
    </row>
    <row r="391" spans="1:10">
      <c r="A391" s="3"/>
      <c r="B391" s="3"/>
      <c r="C391" s="3"/>
      <c r="D391" s="3"/>
      <c r="E391" s="3"/>
      <c r="F391" s="3"/>
      <c r="G391" s="3"/>
      <c r="H391" s="3"/>
      <c r="I391" s="3"/>
      <c r="J391" s="3"/>
    </row>
    <row r="392" spans="1:10">
      <c r="A392" s="3"/>
      <c r="B392" s="3"/>
      <c r="C392" s="3"/>
      <c r="D392" s="3"/>
      <c r="E392" s="3"/>
      <c r="F392" s="3"/>
      <c r="G392" s="3"/>
      <c r="H392" s="3"/>
      <c r="I392" s="3"/>
      <c r="J392" s="3"/>
    </row>
    <row r="393" spans="1:10">
      <c r="A393" s="3"/>
      <c r="B393" s="3"/>
      <c r="C393" s="3"/>
      <c r="D393" s="3"/>
      <c r="E393" s="3"/>
      <c r="F393" s="3"/>
      <c r="G393" s="3"/>
      <c r="H393" s="3"/>
      <c r="I393" s="3"/>
      <c r="J393" s="3"/>
    </row>
    <row r="394" spans="1:10">
      <c r="A394" s="3"/>
      <c r="B394" s="3"/>
      <c r="C394" s="3"/>
      <c r="D394" s="3"/>
      <c r="E394" s="3"/>
      <c r="F394" s="3"/>
      <c r="G394" s="3"/>
      <c r="H394" s="3"/>
      <c r="I394" s="3"/>
      <c r="J394" s="3"/>
    </row>
    <row r="395" spans="1:10">
      <c r="A395" s="3"/>
      <c r="B395" s="3"/>
      <c r="C395" s="3"/>
      <c r="D395" s="3"/>
      <c r="E395" s="3"/>
      <c r="F395" s="3"/>
      <c r="G395" s="3"/>
      <c r="H395" s="3"/>
      <c r="I395" s="3"/>
      <c r="J395" s="3"/>
    </row>
    <row r="396" spans="1:10">
      <c r="A396" s="3"/>
      <c r="B396" s="3"/>
      <c r="C396" s="3"/>
      <c r="D396" s="3"/>
      <c r="E396" s="3"/>
      <c r="F396" s="3"/>
      <c r="G396" s="3"/>
      <c r="H396" s="3"/>
      <c r="I396" s="3"/>
      <c r="J396" s="3"/>
    </row>
    <row r="397" spans="1:10">
      <c r="A397" s="3"/>
      <c r="B397" s="3"/>
      <c r="C397" s="3"/>
      <c r="D397" s="3"/>
      <c r="E397" s="3"/>
      <c r="F397" s="3"/>
      <c r="G397" s="3"/>
      <c r="H397" s="3"/>
      <c r="I397" s="3"/>
      <c r="J397" s="3"/>
    </row>
    <row r="398" spans="1:10">
      <c r="A398" s="3"/>
      <c r="B398" s="3"/>
      <c r="C398" s="3"/>
      <c r="D398" s="3"/>
      <c r="E398" s="3"/>
      <c r="F398" s="3"/>
      <c r="G398" s="3"/>
      <c r="H398" s="3"/>
      <c r="I398" s="3"/>
      <c r="J398" s="3"/>
    </row>
    <row r="399" spans="1:10">
      <c r="A399" s="3"/>
      <c r="B399" s="3"/>
      <c r="C399" s="3"/>
      <c r="D399" s="3"/>
      <c r="E399" s="3"/>
      <c r="F399" s="3"/>
      <c r="G399" s="3"/>
      <c r="H399" s="3"/>
      <c r="I399" s="3"/>
      <c r="J399" s="3"/>
    </row>
    <row r="400" spans="1:10">
      <c r="A400" s="3"/>
      <c r="B400" s="3"/>
      <c r="C400" s="3"/>
      <c r="D400" s="3"/>
      <c r="E400" s="3"/>
      <c r="F400" s="3"/>
      <c r="G400" s="3"/>
      <c r="H400" s="3"/>
      <c r="I400" s="3"/>
      <c r="J400" s="3"/>
    </row>
    <row r="401" spans="1:10">
      <c r="A401" s="3"/>
      <c r="B401" s="3"/>
      <c r="C401" s="3"/>
      <c r="D401" s="3"/>
      <c r="E401" s="3"/>
      <c r="F401" s="3"/>
      <c r="G401" s="3"/>
      <c r="H401" s="3"/>
      <c r="I401" s="3"/>
      <c r="J401" s="3"/>
    </row>
    <row r="402" spans="1:10">
      <c r="A402" s="3"/>
      <c r="B402" s="3"/>
      <c r="C402" s="3"/>
      <c r="D402" s="3"/>
      <c r="E402" s="3"/>
      <c r="F402" s="3"/>
      <c r="G402" s="3"/>
      <c r="H402" s="3"/>
      <c r="I402" s="3"/>
      <c r="J402" s="3"/>
    </row>
    <row r="403" spans="1:10">
      <c r="A403" s="3"/>
      <c r="B403" s="3"/>
      <c r="C403" s="3"/>
      <c r="D403" s="3"/>
      <c r="E403" s="3"/>
      <c r="F403" s="3"/>
      <c r="G403" s="3"/>
      <c r="H403" s="3"/>
      <c r="I403" s="3"/>
      <c r="J403" s="3"/>
    </row>
    <row r="404" spans="1:10">
      <c r="A404" s="3"/>
      <c r="B404" s="3"/>
      <c r="C404" s="3"/>
      <c r="D404" s="3"/>
      <c r="E404" s="3"/>
      <c r="F404" s="3"/>
      <c r="G404" s="3"/>
      <c r="H404" s="3"/>
      <c r="I404" s="3"/>
      <c r="J404" s="3"/>
    </row>
    <row r="405" spans="1:10">
      <c r="A405" s="3"/>
      <c r="B405" s="3"/>
      <c r="C405" s="3"/>
      <c r="D405" s="3"/>
      <c r="E405" s="3"/>
      <c r="F405" s="3"/>
      <c r="G405" s="3"/>
      <c r="H405" s="3"/>
      <c r="I405" s="3"/>
      <c r="J405" s="3"/>
    </row>
    <row r="406" spans="1:10">
      <c r="A406" s="3"/>
      <c r="B406" s="3"/>
      <c r="C406" s="3"/>
      <c r="D406" s="3"/>
      <c r="E406" s="3"/>
      <c r="F406" s="3"/>
      <c r="G406" s="3"/>
      <c r="H406" s="3"/>
      <c r="I406" s="3"/>
      <c r="J406" s="3"/>
    </row>
    <row r="407" spans="1:10">
      <c r="A407" s="3"/>
      <c r="B407" s="3"/>
      <c r="C407" s="3"/>
      <c r="D407" s="3"/>
      <c r="E407" s="3"/>
      <c r="F407" s="3"/>
      <c r="G407" s="3"/>
      <c r="H407" s="3"/>
      <c r="I407" s="3"/>
      <c r="J407" s="3"/>
    </row>
    <row r="408" spans="1:10">
      <c r="A408" s="3"/>
      <c r="B408" s="3"/>
      <c r="C408" s="3"/>
      <c r="D408" s="3"/>
      <c r="E408" s="3"/>
      <c r="F408" s="3"/>
      <c r="G408" s="3"/>
      <c r="H408" s="3"/>
      <c r="I408" s="3"/>
      <c r="J408" s="3"/>
    </row>
    <row r="409" spans="1:10">
      <c r="A409" s="3"/>
      <c r="B409" s="3"/>
      <c r="C409" s="3"/>
      <c r="D409" s="3"/>
      <c r="E409" s="3"/>
      <c r="F409" s="3"/>
      <c r="G409" s="3"/>
      <c r="H409" s="3"/>
      <c r="I409" s="3"/>
      <c r="J409" s="3"/>
    </row>
    <row r="410" spans="1:10">
      <c r="A410" s="3"/>
      <c r="B410" s="3"/>
      <c r="C410" s="3"/>
      <c r="D410" s="3"/>
      <c r="E410" s="3"/>
      <c r="F410" s="3"/>
      <c r="G410" s="3"/>
      <c r="H410" s="3"/>
      <c r="I410" s="3"/>
      <c r="J410" s="3"/>
    </row>
    <row r="411" spans="1:10">
      <c r="A411" s="3"/>
      <c r="B411" s="3"/>
      <c r="C411" s="3"/>
      <c r="D411" s="3"/>
      <c r="E411" s="3"/>
      <c r="F411" s="3"/>
      <c r="G411" s="3"/>
      <c r="H411" s="3"/>
      <c r="I411" s="3"/>
      <c r="J411" s="3"/>
    </row>
    <row r="412" spans="1:10">
      <c r="A412" s="3"/>
      <c r="B412" s="3"/>
      <c r="C412" s="3"/>
      <c r="D412" s="3"/>
      <c r="E412" s="3"/>
      <c r="F412" s="3"/>
      <c r="G412" s="3"/>
      <c r="H412" s="3"/>
      <c r="I412" s="3"/>
      <c r="J412" s="3"/>
    </row>
    <row r="413" spans="1:10">
      <c r="A413" s="3"/>
      <c r="B413" s="3"/>
      <c r="C413" s="3"/>
      <c r="D413" s="3"/>
      <c r="E413" s="3"/>
      <c r="F413" s="3"/>
      <c r="G413" s="3"/>
      <c r="H413" s="3"/>
      <c r="I413" s="3"/>
      <c r="J413" s="3"/>
    </row>
    <row r="414" spans="1:10">
      <c r="A414" s="3"/>
      <c r="B414" s="3"/>
      <c r="C414" s="3"/>
      <c r="D414" s="3"/>
      <c r="E414" s="3"/>
      <c r="F414" s="3"/>
      <c r="G414" s="3"/>
      <c r="H414" s="3"/>
      <c r="I414" s="3"/>
      <c r="J414" s="3"/>
    </row>
    <row r="415" spans="1:10">
      <c r="A415" s="3"/>
      <c r="B415" s="3"/>
      <c r="C415" s="3"/>
      <c r="D415" s="3"/>
      <c r="E415" s="3"/>
      <c r="F415" s="3"/>
      <c r="G415" s="3"/>
      <c r="H415" s="3"/>
      <c r="I415" s="3"/>
      <c r="J415" s="3"/>
    </row>
    <row r="416" spans="1:10">
      <c r="A416" s="3"/>
      <c r="B416" s="3"/>
      <c r="C416" s="3"/>
      <c r="D416" s="3"/>
      <c r="E416" s="3"/>
      <c r="F416" s="3"/>
      <c r="G416" s="3"/>
      <c r="H416" s="3"/>
      <c r="I416" s="3"/>
      <c r="J416" s="3"/>
    </row>
    <row r="417" spans="1:10">
      <c r="A417" s="3"/>
      <c r="B417" s="3"/>
      <c r="C417" s="3"/>
      <c r="D417" s="3"/>
      <c r="E417" s="3"/>
      <c r="F417" s="3"/>
      <c r="G417" s="3"/>
      <c r="H417" s="3"/>
      <c r="I417" s="3"/>
      <c r="J417" s="3"/>
    </row>
    <row r="418" spans="1:10">
      <c r="A418" s="3"/>
      <c r="B418" s="3"/>
      <c r="C418" s="3"/>
      <c r="D418" s="3"/>
      <c r="E418" s="3"/>
      <c r="F418" s="3"/>
      <c r="G418" s="3"/>
      <c r="H418" s="3"/>
      <c r="I418" s="3"/>
      <c r="J418" s="3"/>
    </row>
    <row r="419" spans="1:10">
      <c r="A419" s="3"/>
      <c r="B419" s="3"/>
      <c r="C419" s="3"/>
      <c r="D419" s="3"/>
      <c r="E419" s="3"/>
      <c r="F419" s="3"/>
      <c r="G419" s="3"/>
      <c r="H419" s="3"/>
      <c r="I419" s="3"/>
      <c r="J419" s="3"/>
    </row>
    <row r="420" spans="1:10">
      <c r="A420" s="3"/>
      <c r="B420" s="3"/>
      <c r="C420" s="3"/>
      <c r="D420" s="3"/>
      <c r="E420" s="3"/>
      <c r="F420" s="3"/>
      <c r="G420" s="3"/>
      <c r="H420" s="3"/>
      <c r="I420" s="3"/>
      <c r="J420" s="3"/>
    </row>
    <row r="421" spans="1:10">
      <c r="A421" s="3"/>
      <c r="B421" s="3"/>
      <c r="C421" s="3"/>
      <c r="D421" s="3"/>
      <c r="E421" s="3"/>
      <c r="F421" s="3"/>
      <c r="G421" s="3"/>
      <c r="H421" s="3"/>
      <c r="I421" s="3"/>
      <c r="J421" s="3"/>
    </row>
    <row r="422" spans="1:10">
      <c r="A422" s="3"/>
      <c r="B422" s="3"/>
      <c r="C422" s="3"/>
      <c r="D422" s="3"/>
      <c r="E422" s="3"/>
      <c r="F422" s="3"/>
      <c r="G422" s="3"/>
      <c r="H422" s="3"/>
      <c r="I422" s="3"/>
      <c r="J422" s="3"/>
    </row>
    <row r="423" spans="1:10">
      <c r="A423" s="3"/>
      <c r="B423" s="3"/>
      <c r="C423" s="3"/>
      <c r="D423" s="3"/>
      <c r="E423" s="3"/>
      <c r="F423" s="3"/>
      <c r="G423" s="3"/>
      <c r="H423" s="3"/>
      <c r="I423" s="3"/>
      <c r="J423" s="3"/>
    </row>
    <row r="424" spans="1:10">
      <c r="A424" s="3"/>
      <c r="B424" s="3"/>
      <c r="C424" s="3"/>
      <c r="D424" s="3"/>
      <c r="E424" s="3"/>
      <c r="F424" s="3"/>
      <c r="G424" s="3"/>
      <c r="H424" s="3"/>
      <c r="I424" s="3"/>
      <c r="J424" s="3"/>
    </row>
    <row r="425" spans="1:10">
      <c r="A425" s="3"/>
      <c r="B425" s="3"/>
      <c r="C425" s="3"/>
      <c r="D425" s="3"/>
      <c r="E425" s="3"/>
      <c r="F425" s="3"/>
      <c r="G425" s="3"/>
      <c r="H425" s="3"/>
      <c r="I425" s="3"/>
      <c r="J425" s="3"/>
    </row>
    <row r="426" spans="1:10">
      <c r="A426" s="3"/>
      <c r="B426" s="3"/>
      <c r="C426" s="3"/>
      <c r="D426" s="3"/>
      <c r="E426" s="3"/>
      <c r="F426" s="3"/>
      <c r="G426" s="3"/>
      <c r="H426" s="3"/>
      <c r="I426" s="3"/>
      <c r="J426" s="3"/>
    </row>
    <row r="427" spans="1:10">
      <c r="A427" s="3"/>
      <c r="B427" s="3"/>
      <c r="C427" s="3"/>
      <c r="D427" s="3"/>
      <c r="E427" s="3"/>
      <c r="F427" s="3"/>
      <c r="G427" s="3"/>
      <c r="H427" s="3"/>
      <c r="I427" s="3"/>
      <c r="J427" s="3"/>
    </row>
    <row r="428" spans="1:10">
      <c r="A428" s="3"/>
      <c r="B428" s="3"/>
      <c r="C428" s="3"/>
      <c r="D428" s="3"/>
      <c r="E428" s="3"/>
      <c r="F428" s="3"/>
      <c r="G428" s="3"/>
      <c r="H428" s="3"/>
      <c r="I428" s="3"/>
      <c r="J428" s="3"/>
    </row>
    <row r="429" spans="1:10">
      <c r="A429" s="3"/>
      <c r="B429" s="3"/>
      <c r="C429" s="3"/>
      <c r="D429" s="3"/>
      <c r="E429" s="3"/>
      <c r="F429" s="3"/>
      <c r="G429" s="3"/>
      <c r="H429" s="3"/>
      <c r="I429" s="3"/>
      <c r="J429" s="3"/>
    </row>
    <row r="430" spans="1:10">
      <c r="A430" s="3"/>
      <c r="B430" s="3"/>
      <c r="C430" s="3"/>
      <c r="D430" s="3"/>
      <c r="E430" s="3"/>
      <c r="F430" s="3"/>
      <c r="G430" s="3"/>
      <c r="H430" s="3"/>
      <c r="I430" s="3"/>
      <c r="J430" s="3"/>
    </row>
    <row r="431" spans="1:10">
      <c r="A431" s="3"/>
      <c r="B431" s="3"/>
      <c r="C431" s="3"/>
      <c r="D431" s="3"/>
      <c r="E431" s="3"/>
      <c r="F431" s="3"/>
      <c r="G431" s="3"/>
      <c r="H431" s="3"/>
      <c r="I431" s="3"/>
      <c r="J431" s="3"/>
    </row>
    <row r="432" spans="1:10">
      <c r="A432" s="3"/>
      <c r="B432" s="3"/>
      <c r="C432" s="3"/>
      <c r="D432" s="3"/>
      <c r="E432" s="3"/>
      <c r="F432" s="3"/>
      <c r="G432" s="3"/>
      <c r="H432" s="3"/>
      <c r="I432" s="3"/>
      <c r="J432" s="3"/>
    </row>
    <row r="433" spans="1:10">
      <c r="A433" s="3"/>
      <c r="B433" s="3"/>
      <c r="C433" s="3"/>
      <c r="D433" s="3"/>
      <c r="E433" s="3"/>
      <c r="F433" s="3"/>
      <c r="G433" s="3"/>
      <c r="H433" s="3"/>
      <c r="I433" s="3"/>
      <c r="J433" s="3"/>
    </row>
  </sheetData>
  <sheetProtection formatCells="0" formatColumns="0" formatRows="0" insertRows="0" deleteRows="0" selectLockedCells="1" sort="0" autoFilter="0"/>
  <mergeCells count="13">
    <mergeCell ref="N3:O3"/>
    <mergeCell ref="P3:Q3"/>
    <mergeCell ref="R3:S3"/>
    <mergeCell ref="A2:K2"/>
    <mergeCell ref="H3:H4"/>
    <mergeCell ref="I3:I4"/>
    <mergeCell ref="K3:K4"/>
    <mergeCell ref="F3:F4"/>
    <mergeCell ref="A3:A4"/>
    <mergeCell ref="B3:B4"/>
    <mergeCell ref="C3:C4"/>
    <mergeCell ref="D3:E3"/>
    <mergeCell ref="L3:M3"/>
  </mergeCells>
  <conditionalFormatting sqref="I5:I16 I32:I38">
    <cfRule type="containsBlanks" priority="46" stopIfTrue="1">
      <formula>LEN(TRIM(I5))=0</formula>
    </cfRule>
  </conditionalFormatting>
  <conditionalFormatting sqref="K5">
    <cfRule type="containsBlanks" priority="27" stopIfTrue="1">
      <formula>LEN(TRIM(K5))=0</formula>
    </cfRule>
  </conditionalFormatting>
  <conditionalFormatting sqref="K6">
    <cfRule type="containsBlanks" priority="24" stopIfTrue="1">
      <formula>LEN(TRIM(K6))=0</formula>
    </cfRule>
  </conditionalFormatting>
  <conditionalFormatting sqref="K7">
    <cfRule type="containsBlanks" priority="21" stopIfTrue="1">
      <formula>LEN(TRIM(K7))=0</formula>
    </cfRule>
  </conditionalFormatting>
  <conditionalFormatting sqref="K8">
    <cfRule type="containsBlanks" priority="18" stopIfTrue="1">
      <formula>LEN(TRIM(K8))=0</formula>
    </cfRule>
  </conditionalFormatting>
  <conditionalFormatting sqref="K9:K16">
    <cfRule type="containsBlanks" priority="15" stopIfTrue="1">
      <formula>LEN(TRIM(K9))=0</formula>
    </cfRule>
  </conditionalFormatting>
  <conditionalFormatting sqref="I28">
    <cfRule type="containsBlanks" priority="11" stopIfTrue="1">
      <formula>LEN(TRIM(I28))=0</formula>
    </cfRule>
  </conditionalFormatting>
  <conditionalFormatting sqref="I17:I24">
    <cfRule type="containsBlanks" priority="7" stopIfTrue="1">
      <formula>LEN(TRIM(I17))=0</formula>
    </cfRule>
  </conditionalFormatting>
  <conditionalFormatting sqref="K17:K24">
    <cfRule type="containsBlanks" priority="4" stopIfTrue="1">
      <formula>LEN(TRIM(K17))=0</formula>
    </cfRule>
  </conditionalFormatting>
  <dataValidations count="5">
    <dataValidation allowBlank="1" showErrorMessage="1" errorTitle="Error" error="Please select an option from the drop down list." sqref="E5:E24 H5:H111 F5:F111"/>
    <dataValidation type="list" allowBlank="1" showErrorMessage="1" errorTitle="Error" error="Please select an option from the drop down list." sqref="E25:E111">
      <formula1>Occurrences</formula1>
    </dataValidation>
    <dataValidation type="list" allowBlank="1" showInputMessage="1" showErrorMessage="1" sqref="B5:B111">
      <formula1>Process</formula1>
    </dataValidation>
    <dataValidation type="list" allowBlank="1" showErrorMessage="1" errorTitle="Error" error="Please select an option from the drop down list." sqref="G5:G111">
      <formula1>Potential</formula1>
    </dataValidation>
    <dataValidation type="list" allowBlank="1" showErrorMessage="1" errorTitle="Error" error="Please select an option from the drop down list." sqref="D5:D111">
      <formula1>Likelihood</formula1>
    </dataValidation>
  </dataValidations>
  <pageMargins left="0.7" right="0.7" top="0.75" bottom="0.75" header="0.3" footer="0.3"/>
  <pageSetup scale="45"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60" stopIfTrue="1" operator="between" id="{259731CE-DE80-4E06-9AB7-EC200BECEFF9}">
            <xm:f>Listas!$C$4</xm:f>
            <xm:f>Listas!$C$2</xm:f>
            <x14:dxf>
              <fill>
                <patternFill>
                  <bgColor rgb="FFFFFF00"/>
                </patternFill>
              </fill>
            </x14:dxf>
          </x14:cfRule>
          <xm:sqref>I5:I16 I32:I38</xm:sqref>
        </x14:conditionalFormatting>
        <x14:conditionalFormatting xmlns:xm="http://schemas.microsoft.com/office/excel/2006/main">
          <x14:cfRule type="expression" priority="59" stopIfTrue="1" id="{4FCA7998-6D93-416C-AC4D-7C3A0130D6F0}">
            <xm:f>$I5&lt;=Listas!$C$4</xm:f>
            <x14:dxf>
              <fill>
                <patternFill>
                  <bgColor theme="0" tint="-0.24994659260841701"/>
                </patternFill>
              </fill>
              <border>
                <left style="thin">
                  <color theme="0"/>
                </left>
                <right style="thin">
                  <color theme="0"/>
                </right>
                <top style="thin">
                  <color theme="0"/>
                </top>
                <bottom style="thin">
                  <color theme="0"/>
                </bottom>
              </border>
            </x14:dxf>
          </x14:cfRule>
          <xm:sqref>J11:J13 J5:J9 J15:J16 J32:K38</xm:sqref>
        </x14:conditionalFormatting>
        <x14:conditionalFormatting xmlns:xm="http://schemas.microsoft.com/office/excel/2006/main">
          <x14:cfRule type="cellIs" priority="50" stopIfTrue="1" operator="greaterThanOrEqual" id="{EBEAAEC9-CBDA-406F-BBCC-FF04E3EFF825}">
            <xm:f>Listas!$C$2</xm:f>
            <x14:dxf>
              <font>
                <color rgb="FFFFFF00"/>
              </font>
              <fill>
                <patternFill>
                  <bgColor rgb="FFFF0000"/>
                </patternFill>
              </fill>
            </x14:dxf>
          </x14:cfRule>
          <xm:sqref>I5:I16 I32:I38</xm:sqref>
        </x14:conditionalFormatting>
        <x14:conditionalFormatting xmlns:xm="http://schemas.microsoft.com/office/excel/2006/main">
          <x14:cfRule type="cellIs" priority="29" stopIfTrue="1" operator="between" id="{952B3CEC-7651-4AB1-9620-D09ED5E69B7D}">
            <xm:f>Listas!$C$4</xm:f>
            <xm:f>Listas!$C$2</xm:f>
            <x14:dxf>
              <fill>
                <patternFill>
                  <bgColor rgb="FFFFFF00"/>
                </patternFill>
              </fill>
            </x14:dxf>
          </x14:cfRule>
          <xm:sqref>K5</xm:sqref>
        </x14:conditionalFormatting>
        <x14:conditionalFormatting xmlns:xm="http://schemas.microsoft.com/office/excel/2006/main">
          <x14:cfRule type="cellIs" priority="28" stopIfTrue="1" operator="greaterThanOrEqual" id="{A239035D-FC10-4DEB-BD9F-12E8D48A792D}">
            <xm:f>Listas!$C$2</xm:f>
            <x14:dxf>
              <font>
                <color rgb="FFFFFF00"/>
              </font>
              <fill>
                <patternFill>
                  <bgColor rgb="FFFF0000"/>
                </patternFill>
              </fill>
            </x14:dxf>
          </x14:cfRule>
          <xm:sqref>K5</xm:sqref>
        </x14:conditionalFormatting>
        <x14:conditionalFormatting xmlns:xm="http://schemas.microsoft.com/office/excel/2006/main">
          <x14:cfRule type="cellIs" priority="26" stopIfTrue="1" operator="between" id="{1105B632-5517-496B-8722-8E2162273909}">
            <xm:f>Listas!$C$4</xm:f>
            <xm:f>Listas!$C$2</xm:f>
            <x14:dxf>
              <fill>
                <patternFill>
                  <bgColor rgb="FFFFFF00"/>
                </patternFill>
              </fill>
            </x14:dxf>
          </x14:cfRule>
          <xm:sqref>K6</xm:sqref>
        </x14:conditionalFormatting>
        <x14:conditionalFormatting xmlns:xm="http://schemas.microsoft.com/office/excel/2006/main">
          <x14:cfRule type="cellIs" priority="25" stopIfTrue="1" operator="greaterThanOrEqual" id="{416D21D5-5DAB-445B-81D5-1EFF4C050AD9}">
            <xm:f>Listas!$C$2</xm:f>
            <x14:dxf>
              <font>
                <color rgb="FFFFFF00"/>
              </font>
              <fill>
                <patternFill>
                  <bgColor rgb="FFFF0000"/>
                </patternFill>
              </fill>
            </x14:dxf>
          </x14:cfRule>
          <xm:sqref>K6</xm:sqref>
        </x14:conditionalFormatting>
        <x14:conditionalFormatting xmlns:xm="http://schemas.microsoft.com/office/excel/2006/main">
          <x14:cfRule type="cellIs" priority="23" stopIfTrue="1" operator="between" id="{8F63BE2C-DD15-4127-BBA8-4B9AAC75B1AE}">
            <xm:f>Listas!$C$4</xm:f>
            <xm:f>Listas!$C$2</xm:f>
            <x14:dxf>
              <fill>
                <patternFill>
                  <bgColor rgb="FFFFFF00"/>
                </patternFill>
              </fill>
            </x14:dxf>
          </x14:cfRule>
          <xm:sqref>K7</xm:sqref>
        </x14:conditionalFormatting>
        <x14:conditionalFormatting xmlns:xm="http://schemas.microsoft.com/office/excel/2006/main">
          <x14:cfRule type="cellIs" priority="22" stopIfTrue="1" operator="greaterThanOrEqual" id="{A19E5B5E-D739-4814-A26C-EC408C96A36D}">
            <xm:f>Listas!$C$2</xm:f>
            <x14:dxf>
              <font>
                <color rgb="FFFFFF00"/>
              </font>
              <fill>
                <patternFill>
                  <bgColor rgb="FFFF0000"/>
                </patternFill>
              </fill>
            </x14:dxf>
          </x14:cfRule>
          <xm:sqref>K7</xm:sqref>
        </x14:conditionalFormatting>
        <x14:conditionalFormatting xmlns:xm="http://schemas.microsoft.com/office/excel/2006/main">
          <x14:cfRule type="cellIs" priority="20" stopIfTrue="1" operator="between" id="{7B01AB49-0C71-43E8-B01E-ED40241E3CE9}">
            <xm:f>Listas!$C$4</xm:f>
            <xm:f>Listas!$C$2</xm:f>
            <x14:dxf>
              <fill>
                <patternFill>
                  <bgColor rgb="FFFFFF00"/>
                </patternFill>
              </fill>
            </x14:dxf>
          </x14:cfRule>
          <xm:sqref>K8</xm:sqref>
        </x14:conditionalFormatting>
        <x14:conditionalFormatting xmlns:xm="http://schemas.microsoft.com/office/excel/2006/main">
          <x14:cfRule type="cellIs" priority="19" stopIfTrue="1" operator="greaterThanOrEqual" id="{BCF08F1B-2612-48DA-A74E-10F3D1CC8E76}">
            <xm:f>Listas!$C$2</xm:f>
            <x14:dxf>
              <font>
                <color rgb="FFFFFF00"/>
              </font>
              <fill>
                <patternFill>
                  <bgColor rgb="FFFF0000"/>
                </patternFill>
              </fill>
            </x14:dxf>
          </x14:cfRule>
          <xm:sqref>K8</xm:sqref>
        </x14:conditionalFormatting>
        <x14:conditionalFormatting xmlns:xm="http://schemas.microsoft.com/office/excel/2006/main">
          <x14:cfRule type="cellIs" priority="17" stopIfTrue="1" operator="between" id="{8962EDDC-1534-4B63-98CE-8771B148AD5F}">
            <xm:f>Listas!$C$4</xm:f>
            <xm:f>Listas!$C$2</xm:f>
            <x14:dxf>
              <fill>
                <patternFill>
                  <bgColor rgb="FFFFFF00"/>
                </patternFill>
              </fill>
            </x14:dxf>
          </x14:cfRule>
          <xm:sqref>K9:K16</xm:sqref>
        </x14:conditionalFormatting>
        <x14:conditionalFormatting xmlns:xm="http://schemas.microsoft.com/office/excel/2006/main">
          <x14:cfRule type="cellIs" priority="16" stopIfTrue="1" operator="greaterThanOrEqual" id="{51A36AB8-0B15-42A4-B1DA-539412A308CA}">
            <xm:f>Listas!$C$2</xm:f>
            <x14:dxf>
              <font>
                <color rgb="FFFFFF00"/>
              </font>
              <fill>
                <patternFill>
                  <bgColor rgb="FFFF0000"/>
                </patternFill>
              </fill>
            </x14:dxf>
          </x14:cfRule>
          <xm:sqref>K9:K16</xm:sqref>
        </x14:conditionalFormatting>
        <x14:conditionalFormatting xmlns:xm="http://schemas.microsoft.com/office/excel/2006/main">
          <x14:cfRule type="cellIs" priority="14" stopIfTrue="1" operator="between" id="{90D32903-21E6-4D33-B957-79AFD1D90394}">
            <xm:f>Listas!$C$4</xm:f>
            <xm:f>Listas!$C$2</xm:f>
            <x14:dxf>
              <fill>
                <patternFill>
                  <bgColor rgb="FFFFFF00"/>
                </patternFill>
              </fill>
            </x14:dxf>
          </x14:cfRule>
          <xm:sqref>I28</xm:sqref>
        </x14:conditionalFormatting>
        <x14:conditionalFormatting xmlns:xm="http://schemas.microsoft.com/office/excel/2006/main">
          <x14:cfRule type="expression" priority="13" stopIfTrue="1" id="{D84D6332-EC5F-4F0B-BD96-B98B21469A88}">
            <xm:f>$I28&lt;=Listas!$C$4</xm:f>
            <x14:dxf>
              <fill>
                <patternFill>
                  <bgColor theme="0" tint="-0.24994659260841701"/>
                </patternFill>
              </fill>
              <border>
                <left style="thin">
                  <color theme="0"/>
                </left>
                <right style="thin">
                  <color theme="0"/>
                </right>
                <top style="thin">
                  <color theme="0"/>
                </top>
                <bottom style="thin">
                  <color theme="0"/>
                </bottom>
              </border>
            </x14:dxf>
          </x14:cfRule>
          <xm:sqref>J28:K28</xm:sqref>
        </x14:conditionalFormatting>
        <x14:conditionalFormatting xmlns:xm="http://schemas.microsoft.com/office/excel/2006/main">
          <x14:cfRule type="cellIs" priority="12" stopIfTrue="1" operator="greaterThanOrEqual" id="{EFBE08C5-BDC2-42AA-AED7-A89B592AA036}">
            <xm:f>Listas!$C$2</xm:f>
            <x14:dxf>
              <font>
                <color rgb="FFFFFF00"/>
              </font>
              <fill>
                <patternFill>
                  <bgColor rgb="FFFF0000"/>
                </patternFill>
              </fill>
            </x14:dxf>
          </x14:cfRule>
          <xm:sqref>I28</xm:sqref>
        </x14:conditionalFormatting>
        <x14:conditionalFormatting xmlns:xm="http://schemas.microsoft.com/office/excel/2006/main">
          <x14:cfRule type="cellIs" priority="10" stopIfTrue="1" operator="between" id="{46670E8A-495D-418B-A374-D6DCC7ECA44E}">
            <xm:f>Listas!$C$4</xm:f>
            <xm:f>Listas!$C$2</xm:f>
            <x14:dxf>
              <fill>
                <patternFill>
                  <bgColor rgb="FFFFFF00"/>
                </patternFill>
              </fill>
            </x14:dxf>
          </x14:cfRule>
          <xm:sqref>I17:I24</xm:sqref>
        </x14:conditionalFormatting>
        <x14:conditionalFormatting xmlns:xm="http://schemas.microsoft.com/office/excel/2006/main">
          <x14:cfRule type="cellIs" priority="8" stopIfTrue="1" operator="greaterThanOrEqual" id="{9A806F52-BF19-4EC1-ACE7-AA4B12438E83}">
            <xm:f>Listas!$C$2</xm:f>
            <x14:dxf>
              <font>
                <color rgb="FFFFFF00"/>
              </font>
              <fill>
                <patternFill>
                  <bgColor rgb="FFFF0000"/>
                </patternFill>
              </fill>
            </x14:dxf>
          </x14:cfRule>
          <xm:sqref>I17:I24</xm:sqref>
        </x14:conditionalFormatting>
        <x14:conditionalFormatting xmlns:xm="http://schemas.microsoft.com/office/excel/2006/main">
          <x14:cfRule type="cellIs" priority="6" stopIfTrue="1" operator="between" id="{ABC39191-29AF-4CA8-9F47-9C255B8C5BEC}">
            <xm:f>Listas!$C$4</xm:f>
            <xm:f>Listas!$C$2</xm:f>
            <x14:dxf>
              <fill>
                <patternFill>
                  <bgColor rgb="FFFFFF00"/>
                </patternFill>
              </fill>
            </x14:dxf>
          </x14:cfRule>
          <xm:sqref>K17:K24</xm:sqref>
        </x14:conditionalFormatting>
        <x14:conditionalFormatting xmlns:xm="http://schemas.microsoft.com/office/excel/2006/main">
          <x14:cfRule type="cellIs" priority="5" stopIfTrue="1" operator="greaterThanOrEqual" id="{79CE7B64-4F89-4D26-8C0C-145FFDF63CFA}">
            <xm:f>Listas!$C$2</xm:f>
            <x14:dxf>
              <font>
                <color rgb="FFFFFF00"/>
              </font>
              <fill>
                <patternFill>
                  <bgColor rgb="FFFF0000"/>
                </patternFill>
              </fill>
            </x14:dxf>
          </x14:cfRule>
          <xm:sqref>K17:K24</xm:sqref>
        </x14:conditionalFormatting>
        <x14:conditionalFormatting xmlns:xm="http://schemas.microsoft.com/office/excel/2006/main">
          <x14:cfRule type="expression" priority="2" stopIfTrue="1" id="{97C7B210-8C24-4033-BD6F-E89FD65A374B}">
            <xm:f>$I17&lt;=Listas!$C$4</xm:f>
            <x14:dxf>
              <fill>
                <patternFill>
                  <bgColor theme="0" tint="-0.24994659260841701"/>
                </patternFill>
              </fill>
              <border>
                <left style="thin">
                  <color theme="0"/>
                </left>
                <right style="thin">
                  <color theme="0"/>
                </right>
                <top style="thin">
                  <color theme="0"/>
                </top>
                <bottom style="thin">
                  <color theme="0"/>
                </bottom>
              </border>
            </x14:dxf>
          </x14:cfRule>
          <xm:sqref>J17</xm:sqref>
        </x14:conditionalFormatting>
        <x14:conditionalFormatting xmlns:xm="http://schemas.microsoft.com/office/excel/2006/main">
          <x14:cfRule type="expression" priority="61" stopIfTrue="1" id="{AE5C235D-754C-48B0-BFC6-0BCBD82D22A1}">
            <xm:f>#REF!&lt;='\Users\Luis Pertuz\AppData\Local\Packages\Microsoft.MicrosoftEdge_8wekyb3d8bbwe\TempState\Downloads\[2017 -Registro de Riesgos y Oportunidades.xlsx]Listas'!#REF!</xm:f>
            <x14:dxf>
              <fill>
                <patternFill>
                  <bgColor theme="0" tint="-0.24994659260841701"/>
                </patternFill>
              </fill>
              <border>
                <left style="thin">
                  <color theme="0"/>
                </left>
                <right style="thin">
                  <color theme="0"/>
                </right>
                <top style="thin">
                  <color theme="0"/>
                </top>
                <bottom style="thin">
                  <color theme="0"/>
                </bottom>
              </border>
            </x14:dxf>
          </x14:cfRule>
          <xm:sqref>J18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3"/>
  <sheetViews>
    <sheetView showGridLines="0" zoomScaleNormal="100" zoomScalePageLayoutView="125" workbookViewId="0">
      <selection activeCell="AE21" sqref="AE21"/>
    </sheetView>
  </sheetViews>
  <sheetFormatPr baseColWidth="10" defaultRowHeight="15"/>
  <cols>
    <col min="1" max="1" width="69.5703125" customWidth="1"/>
    <col min="2" max="2" width="23" bestFit="1" customWidth="1"/>
    <col min="3" max="3" width="23" customWidth="1"/>
    <col min="4" max="4" width="26.28515625" customWidth="1"/>
    <col min="5" max="5" width="3.85546875" style="133" bestFit="1" customWidth="1"/>
    <col min="6" max="6" width="19.28515625" customWidth="1"/>
    <col min="7" max="7" width="3.85546875" style="140" bestFit="1" customWidth="1"/>
    <col min="8" max="8" width="19.28515625" customWidth="1"/>
    <col min="9" max="9" width="3.85546875" style="140" bestFit="1" customWidth="1"/>
    <col min="10" max="10" width="19.28515625" customWidth="1"/>
    <col min="11" max="11" width="3.85546875" style="139" bestFit="1" customWidth="1"/>
    <col min="12" max="12" width="19.28515625" customWidth="1"/>
    <col min="13" max="13" width="3.85546875" bestFit="1" customWidth="1"/>
    <col min="14" max="14" width="19.28515625" customWidth="1"/>
    <col min="15" max="15" width="3.85546875" bestFit="1" customWidth="1"/>
    <col min="16" max="16" width="19.28515625" customWidth="1"/>
    <col min="17" max="17" width="3.85546875" bestFit="1" customWidth="1"/>
    <col min="18" max="18" width="19.28515625" customWidth="1"/>
    <col min="19" max="19" width="3.85546875" bestFit="1" customWidth="1"/>
    <col min="20" max="20" width="19.28515625" customWidth="1"/>
    <col min="21" max="21" width="3.85546875" bestFit="1" customWidth="1"/>
    <col min="22" max="22" width="19.28515625" customWidth="1"/>
    <col min="23" max="23" width="3.85546875" bestFit="1" customWidth="1"/>
    <col min="24" max="24" width="19.28515625" customWidth="1"/>
    <col min="25" max="25" width="3.85546875" bestFit="1" customWidth="1"/>
    <col min="26" max="26" width="22.85546875" customWidth="1"/>
    <col min="27" max="27" width="3.85546875" bestFit="1" customWidth="1"/>
    <col min="28" max="28" width="12.28515625" style="133" bestFit="1" customWidth="1"/>
    <col min="29" max="29" width="16.140625" style="133" bestFit="1" customWidth="1"/>
    <col min="30" max="30" width="12.85546875" style="133" bestFit="1" customWidth="1"/>
    <col min="255" max="255" width="36" bestFit="1" customWidth="1"/>
    <col min="256" max="256" width="12.28515625" bestFit="1" customWidth="1"/>
    <col min="257" max="257" width="8.140625" bestFit="1" customWidth="1"/>
    <col min="258" max="258" width="36" bestFit="1" customWidth="1"/>
    <col min="259" max="259" width="2" bestFit="1" customWidth="1"/>
    <col min="260" max="260" width="3" bestFit="1" customWidth="1"/>
    <col min="261" max="262" width="2" bestFit="1" customWidth="1"/>
    <col min="263" max="263" width="3" bestFit="1" customWidth="1"/>
    <col min="264" max="280" width="2" customWidth="1"/>
    <col min="281" max="281" width="3" bestFit="1" customWidth="1"/>
    <col min="282" max="282" width="2.7109375" customWidth="1"/>
    <col min="283" max="283" width="24.28515625" bestFit="1" customWidth="1"/>
    <col min="284" max="284" width="14.140625" bestFit="1" customWidth="1"/>
    <col min="285" max="285" width="18.42578125" bestFit="1" customWidth="1"/>
    <col min="286" max="286" width="14.42578125" bestFit="1" customWidth="1"/>
    <col min="511" max="511" width="36" bestFit="1" customWidth="1"/>
    <col min="512" max="512" width="12.28515625" bestFit="1" customWidth="1"/>
    <col min="513" max="513" width="8.140625" bestFit="1" customWidth="1"/>
    <col min="514" max="514" width="36" bestFit="1" customWidth="1"/>
    <col min="515" max="515" width="2" bestFit="1" customWidth="1"/>
    <col min="516" max="516" width="3" bestFit="1" customWidth="1"/>
    <col min="517" max="518" width="2" bestFit="1" customWidth="1"/>
    <col min="519" max="519" width="3" bestFit="1" customWidth="1"/>
    <col min="520" max="536" width="2" customWidth="1"/>
    <col min="537" max="537" width="3" bestFit="1" customWidth="1"/>
    <col min="538" max="538" width="2.7109375" customWidth="1"/>
    <col min="539" max="539" width="24.28515625" bestFit="1" customWidth="1"/>
    <col min="540" max="540" width="14.140625" bestFit="1" customWidth="1"/>
    <col min="541" max="541" width="18.42578125" bestFit="1" customWidth="1"/>
    <col min="542" max="542" width="14.42578125" bestFit="1" customWidth="1"/>
    <col min="767" max="767" width="36" bestFit="1" customWidth="1"/>
    <col min="768" max="768" width="12.28515625" bestFit="1" customWidth="1"/>
    <col min="769" max="769" width="8.140625" bestFit="1" customWidth="1"/>
    <col min="770" max="770" width="36" bestFit="1" customWidth="1"/>
    <col min="771" max="771" width="2" bestFit="1" customWidth="1"/>
    <col min="772" max="772" width="3" bestFit="1" customWidth="1"/>
    <col min="773" max="774" width="2" bestFit="1" customWidth="1"/>
    <col min="775" max="775" width="3" bestFit="1" customWidth="1"/>
    <col min="776" max="792" width="2" customWidth="1"/>
    <col min="793" max="793" width="3" bestFit="1" customWidth="1"/>
    <col min="794" max="794" width="2.7109375" customWidth="1"/>
    <col min="795" max="795" width="24.28515625" bestFit="1" customWidth="1"/>
    <col min="796" max="796" width="14.140625" bestFit="1" customWidth="1"/>
    <col min="797" max="797" width="18.42578125" bestFit="1" customWidth="1"/>
    <col min="798" max="798" width="14.42578125" bestFit="1" customWidth="1"/>
    <col min="1023" max="1023" width="36" bestFit="1" customWidth="1"/>
    <col min="1024" max="1024" width="12.28515625" bestFit="1" customWidth="1"/>
    <col min="1025" max="1025" width="8.140625" bestFit="1" customWidth="1"/>
    <col min="1026" max="1026" width="36" bestFit="1" customWidth="1"/>
    <col min="1027" max="1027" width="2" bestFit="1" customWidth="1"/>
    <col min="1028" max="1028" width="3" bestFit="1" customWidth="1"/>
    <col min="1029" max="1030" width="2" bestFit="1" customWidth="1"/>
    <col min="1031" max="1031" width="3" bestFit="1" customWidth="1"/>
    <col min="1032" max="1048" width="2" customWidth="1"/>
    <col min="1049" max="1049" width="3" bestFit="1" customWidth="1"/>
    <col min="1050" max="1050" width="2.7109375" customWidth="1"/>
    <col min="1051" max="1051" width="24.28515625" bestFit="1" customWidth="1"/>
    <col min="1052" max="1052" width="14.140625" bestFit="1" customWidth="1"/>
    <col min="1053" max="1053" width="18.42578125" bestFit="1" customWidth="1"/>
    <col min="1054" max="1054" width="14.42578125" bestFit="1" customWidth="1"/>
    <col min="1279" max="1279" width="36" bestFit="1" customWidth="1"/>
    <col min="1280" max="1280" width="12.28515625" bestFit="1" customWidth="1"/>
    <col min="1281" max="1281" width="8.140625" bestFit="1" customWidth="1"/>
    <col min="1282" max="1282" width="36" bestFit="1" customWidth="1"/>
    <col min="1283" max="1283" width="2" bestFit="1" customWidth="1"/>
    <col min="1284" max="1284" width="3" bestFit="1" customWidth="1"/>
    <col min="1285" max="1286" width="2" bestFit="1" customWidth="1"/>
    <col min="1287" max="1287" width="3" bestFit="1" customWidth="1"/>
    <col min="1288" max="1304" width="2" customWidth="1"/>
    <col min="1305" max="1305" width="3" bestFit="1" customWidth="1"/>
    <col min="1306" max="1306" width="2.7109375" customWidth="1"/>
    <col min="1307" max="1307" width="24.28515625" bestFit="1" customWidth="1"/>
    <col min="1308" max="1308" width="14.140625" bestFit="1" customWidth="1"/>
    <col min="1309" max="1309" width="18.42578125" bestFit="1" customWidth="1"/>
    <col min="1310" max="1310" width="14.42578125" bestFit="1" customWidth="1"/>
    <col min="1535" max="1535" width="36" bestFit="1" customWidth="1"/>
    <col min="1536" max="1536" width="12.28515625" bestFit="1" customWidth="1"/>
    <col min="1537" max="1537" width="8.140625" bestFit="1" customWidth="1"/>
    <col min="1538" max="1538" width="36" bestFit="1" customWidth="1"/>
    <col min="1539" max="1539" width="2" bestFit="1" customWidth="1"/>
    <col min="1540" max="1540" width="3" bestFit="1" customWidth="1"/>
    <col min="1541" max="1542" width="2" bestFit="1" customWidth="1"/>
    <col min="1543" max="1543" width="3" bestFit="1" customWidth="1"/>
    <col min="1544" max="1560" width="2" customWidth="1"/>
    <col min="1561" max="1561" width="3" bestFit="1" customWidth="1"/>
    <col min="1562" max="1562" width="2.7109375" customWidth="1"/>
    <col min="1563" max="1563" width="24.28515625" bestFit="1" customWidth="1"/>
    <col min="1564" max="1564" width="14.140625" bestFit="1" customWidth="1"/>
    <col min="1565" max="1565" width="18.42578125" bestFit="1" customWidth="1"/>
    <col min="1566" max="1566" width="14.42578125" bestFit="1" customWidth="1"/>
    <col min="1791" max="1791" width="36" bestFit="1" customWidth="1"/>
    <col min="1792" max="1792" width="12.28515625" bestFit="1" customWidth="1"/>
    <col min="1793" max="1793" width="8.140625" bestFit="1" customWidth="1"/>
    <col min="1794" max="1794" width="36" bestFit="1" customWidth="1"/>
    <col min="1795" max="1795" width="2" bestFit="1" customWidth="1"/>
    <col min="1796" max="1796" width="3" bestFit="1" customWidth="1"/>
    <col min="1797" max="1798" width="2" bestFit="1" customWidth="1"/>
    <col min="1799" max="1799" width="3" bestFit="1" customWidth="1"/>
    <col min="1800" max="1816" width="2" customWidth="1"/>
    <col min="1817" max="1817" width="3" bestFit="1" customWidth="1"/>
    <col min="1818" max="1818" width="2.7109375" customWidth="1"/>
    <col min="1819" max="1819" width="24.28515625" bestFit="1" customWidth="1"/>
    <col min="1820" max="1820" width="14.140625" bestFit="1" customWidth="1"/>
    <col min="1821" max="1821" width="18.42578125" bestFit="1" customWidth="1"/>
    <col min="1822" max="1822" width="14.42578125" bestFit="1" customWidth="1"/>
    <col min="2047" max="2047" width="36" bestFit="1" customWidth="1"/>
    <col min="2048" max="2048" width="12.28515625" bestFit="1" customWidth="1"/>
    <col min="2049" max="2049" width="8.140625" bestFit="1" customWidth="1"/>
    <col min="2050" max="2050" width="36" bestFit="1" customWidth="1"/>
    <col min="2051" max="2051" width="2" bestFit="1" customWidth="1"/>
    <col min="2052" max="2052" width="3" bestFit="1" customWidth="1"/>
    <col min="2053" max="2054" width="2" bestFit="1" customWidth="1"/>
    <col min="2055" max="2055" width="3" bestFit="1" customWidth="1"/>
    <col min="2056" max="2072" width="2" customWidth="1"/>
    <col min="2073" max="2073" width="3" bestFit="1" customWidth="1"/>
    <col min="2074" max="2074" width="2.7109375" customWidth="1"/>
    <col min="2075" max="2075" width="24.28515625" bestFit="1" customWidth="1"/>
    <col min="2076" max="2076" width="14.140625" bestFit="1" customWidth="1"/>
    <col min="2077" max="2077" width="18.42578125" bestFit="1" customWidth="1"/>
    <col min="2078" max="2078" width="14.42578125" bestFit="1" customWidth="1"/>
    <col min="2303" max="2303" width="36" bestFit="1" customWidth="1"/>
    <col min="2304" max="2304" width="12.28515625" bestFit="1" customWidth="1"/>
    <col min="2305" max="2305" width="8.140625" bestFit="1" customWidth="1"/>
    <col min="2306" max="2306" width="36" bestFit="1" customWidth="1"/>
    <col min="2307" max="2307" width="2" bestFit="1" customWidth="1"/>
    <col min="2308" max="2308" width="3" bestFit="1" customWidth="1"/>
    <col min="2309" max="2310" width="2" bestFit="1" customWidth="1"/>
    <col min="2311" max="2311" width="3" bestFit="1" customWidth="1"/>
    <col min="2312" max="2328" width="2" customWidth="1"/>
    <col min="2329" max="2329" width="3" bestFit="1" customWidth="1"/>
    <col min="2330" max="2330" width="2.7109375" customWidth="1"/>
    <col min="2331" max="2331" width="24.28515625" bestFit="1" customWidth="1"/>
    <col min="2332" max="2332" width="14.140625" bestFit="1" customWidth="1"/>
    <col min="2333" max="2333" width="18.42578125" bestFit="1" customWidth="1"/>
    <col min="2334" max="2334" width="14.42578125" bestFit="1" customWidth="1"/>
    <col min="2559" max="2559" width="36" bestFit="1" customWidth="1"/>
    <col min="2560" max="2560" width="12.28515625" bestFit="1" customWidth="1"/>
    <col min="2561" max="2561" width="8.140625" bestFit="1" customWidth="1"/>
    <col min="2562" max="2562" width="36" bestFit="1" customWidth="1"/>
    <col min="2563" max="2563" width="2" bestFit="1" customWidth="1"/>
    <col min="2564" max="2564" width="3" bestFit="1" customWidth="1"/>
    <col min="2565" max="2566" width="2" bestFit="1" customWidth="1"/>
    <col min="2567" max="2567" width="3" bestFit="1" customWidth="1"/>
    <col min="2568" max="2584" width="2" customWidth="1"/>
    <col min="2585" max="2585" width="3" bestFit="1" customWidth="1"/>
    <col min="2586" max="2586" width="2.7109375" customWidth="1"/>
    <col min="2587" max="2587" width="24.28515625" bestFit="1" customWidth="1"/>
    <col min="2588" max="2588" width="14.140625" bestFit="1" customWidth="1"/>
    <col min="2589" max="2589" width="18.42578125" bestFit="1" customWidth="1"/>
    <col min="2590" max="2590" width="14.42578125" bestFit="1" customWidth="1"/>
    <col min="2815" max="2815" width="36" bestFit="1" customWidth="1"/>
    <col min="2816" max="2816" width="12.28515625" bestFit="1" customWidth="1"/>
    <col min="2817" max="2817" width="8.140625" bestFit="1" customWidth="1"/>
    <col min="2818" max="2818" width="36" bestFit="1" customWidth="1"/>
    <col min="2819" max="2819" width="2" bestFit="1" customWidth="1"/>
    <col min="2820" max="2820" width="3" bestFit="1" customWidth="1"/>
    <col min="2821" max="2822" width="2" bestFit="1" customWidth="1"/>
    <col min="2823" max="2823" width="3" bestFit="1" customWidth="1"/>
    <col min="2824" max="2840" width="2" customWidth="1"/>
    <col min="2841" max="2841" width="3" bestFit="1" customWidth="1"/>
    <col min="2842" max="2842" width="2.7109375" customWidth="1"/>
    <col min="2843" max="2843" width="24.28515625" bestFit="1" customWidth="1"/>
    <col min="2844" max="2844" width="14.140625" bestFit="1" customWidth="1"/>
    <col min="2845" max="2845" width="18.42578125" bestFit="1" customWidth="1"/>
    <col min="2846" max="2846" width="14.42578125" bestFit="1" customWidth="1"/>
    <col min="3071" max="3071" width="36" bestFit="1" customWidth="1"/>
    <col min="3072" max="3072" width="12.28515625" bestFit="1" customWidth="1"/>
    <col min="3073" max="3073" width="8.140625" bestFit="1" customWidth="1"/>
    <col min="3074" max="3074" width="36" bestFit="1" customWidth="1"/>
    <col min="3075" max="3075" width="2" bestFit="1" customWidth="1"/>
    <col min="3076" max="3076" width="3" bestFit="1" customWidth="1"/>
    <col min="3077" max="3078" width="2" bestFit="1" customWidth="1"/>
    <col min="3079" max="3079" width="3" bestFit="1" customWidth="1"/>
    <col min="3080" max="3096" width="2" customWidth="1"/>
    <col min="3097" max="3097" width="3" bestFit="1" customWidth="1"/>
    <col min="3098" max="3098" width="2.7109375" customWidth="1"/>
    <col min="3099" max="3099" width="24.28515625" bestFit="1" customWidth="1"/>
    <col min="3100" max="3100" width="14.140625" bestFit="1" customWidth="1"/>
    <col min="3101" max="3101" width="18.42578125" bestFit="1" customWidth="1"/>
    <col min="3102" max="3102" width="14.42578125" bestFit="1" customWidth="1"/>
    <col min="3327" max="3327" width="36" bestFit="1" customWidth="1"/>
    <col min="3328" max="3328" width="12.28515625" bestFit="1" customWidth="1"/>
    <col min="3329" max="3329" width="8.140625" bestFit="1" customWidth="1"/>
    <col min="3330" max="3330" width="36" bestFit="1" customWidth="1"/>
    <col min="3331" max="3331" width="2" bestFit="1" customWidth="1"/>
    <col min="3332" max="3332" width="3" bestFit="1" customWidth="1"/>
    <col min="3333" max="3334" width="2" bestFit="1" customWidth="1"/>
    <col min="3335" max="3335" width="3" bestFit="1" customWidth="1"/>
    <col min="3336" max="3352" width="2" customWidth="1"/>
    <col min="3353" max="3353" width="3" bestFit="1" customWidth="1"/>
    <col min="3354" max="3354" width="2.7109375" customWidth="1"/>
    <col min="3355" max="3355" width="24.28515625" bestFit="1" customWidth="1"/>
    <col min="3356" max="3356" width="14.140625" bestFit="1" customWidth="1"/>
    <col min="3357" max="3357" width="18.42578125" bestFit="1" customWidth="1"/>
    <col min="3358" max="3358" width="14.42578125" bestFit="1" customWidth="1"/>
    <col min="3583" max="3583" width="36" bestFit="1" customWidth="1"/>
    <col min="3584" max="3584" width="12.28515625" bestFit="1" customWidth="1"/>
    <col min="3585" max="3585" width="8.140625" bestFit="1" customWidth="1"/>
    <col min="3586" max="3586" width="36" bestFit="1" customWidth="1"/>
    <col min="3587" max="3587" width="2" bestFit="1" customWidth="1"/>
    <col min="3588" max="3588" width="3" bestFit="1" customWidth="1"/>
    <col min="3589" max="3590" width="2" bestFit="1" customWidth="1"/>
    <col min="3591" max="3591" width="3" bestFit="1" customWidth="1"/>
    <col min="3592" max="3608" width="2" customWidth="1"/>
    <col min="3609" max="3609" width="3" bestFit="1" customWidth="1"/>
    <col min="3610" max="3610" width="2.7109375" customWidth="1"/>
    <col min="3611" max="3611" width="24.28515625" bestFit="1" customWidth="1"/>
    <col min="3612" max="3612" width="14.140625" bestFit="1" customWidth="1"/>
    <col min="3613" max="3613" width="18.42578125" bestFit="1" customWidth="1"/>
    <col min="3614" max="3614" width="14.42578125" bestFit="1" customWidth="1"/>
    <col min="3839" max="3839" width="36" bestFit="1" customWidth="1"/>
    <col min="3840" max="3840" width="12.28515625" bestFit="1" customWidth="1"/>
    <col min="3841" max="3841" width="8.140625" bestFit="1" customWidth="1"/>
    <col min="3842" max="3842" width="36" bestFit="1" customWidth="1"/>
    <col min="3843" max="3843" width="2" bestFit="1" customWidth="1"/>
    <col min="3844" max="3844" width="3" bestFit="1" customWidth="1"/>
    <col min="3845" max="3846" width="2" bestFit="1" customWidth="1"/>
    <col min="3847" max="3847" width="3" bestFit="1" customWidth="1"/>
    <col min="3848" max="3864" width="2" customWidth="1"/>
    <col min="3865" max="3865" width="3" bestFit="1" customWidth="1"/>
    <col min="3866" max="3866" width="2.7109375" customWidth="1"/>
    <col min="3867" max="3867" width="24.28515625" bestFit="1" customWidth="1"/>
    <col min="3868" max="3868" width="14.140625" bestFit="1" customWidth="1"/>
    <col min="3869" max="3869" width="18.42578125" bestFit="1" customWidth="1"/>
    <col min="3870" max="3870" width="14.42578125" bestFit="1" customWidth="1"/>
    <col min="4095" max="4095" width="36" bestFit="1" customWidth="1"/>
    <col min="4096" max="4096" width="12.28515625" bestFit="1" customWidth="1"/>
    <col min="4097" max="4097" width="8.140625" bestFit="1" customWidth="1"/>
    <col min="4098" max="4098" width="36" bestFit="1" customWidth="1"/>
    <col min="4099" max="4099" width="2" bestFit="1" customWidth="1"/>
    <col min="4100" max="4100" width="3" bestFit="1" customWidth="1"/>
    <col min="4101" max="4102" width="2" bestFit="1" customWidth="1"/>
    <col min="4103" max="4103" width="3" bestFit="1" customWidth="1"/>
    <col min="4104" max="4120" width="2" customWidth="1"/>
    <col min="4121" max="4121" width="3" bestFit="1" customWidth="1"/>
    <col min="4122" max="4122" width="2.7109375" customWidth="1"/>
    <col min="4123" max="4123" width="24.28515625" bestFit="1" customWidth="1"/>
    <col min="4124" max="4124" width="14.140625" bestFit="1" customWidth="1"/>
    <col min="4125" max="4125" width="18.42578125" bestFit="1" customWidth="1"/>
    <col min="4126" max="4126" width="14.42578125" bestFit="1" customWidth="1"/>
    <col min="4351" max="4351" width="36" bestFit="1" customWidth="1"/>
    <col min="4352" max="4352" width="12.28515625" bestFit="1" customWidth="1"/>
    <col min="4353" max="4353" width="8.140625" bestFit="1" customWidth="1"/>
    <col min="4354" max="4354" width="36" bestFit="1" customWidth="1"/>
    <col min="4355" max="4355" width="2" bestFit="1" customWidth="1"/>
    <col min="4356" max="4356" width="3" bestFit="1" customWidth="1"/>
    <col min="4357" max="4358" width="2" bestFit="1" customWidth="1"/>
    <col min="4359" max="4359" width="3" bestFit="1" customWidth="1"/>
    <col min="4360" max="4376" width="2" customWidth="1"/>
    <col min="4377" max="4377" width="3" bestFit="1" customWidth="1"/>
    <col min="4378" max="4378" width="2.7109375" customWidth="1"/>
    <col min="4379" max="4379" width="24.28515625" bestFit="1" customWidth="1"/>
    <col min="4380" max="4380" width="14.140625" bestFit="1" customWidth="1"/>
    <col min="4381" max="4381" width="18.42578125" bestFit="1" customWidth="1"/>
    <col min="4382" max="4382" width="14.42578125" bestFit="1" customWidth="1"/>
    <col min="4607" max="4607" width="36" bestFit="1" customWidth="1"/>
    <col min="4608" max="4608" width="12.28515625" bestFit="1" customWidth="1"/>
    <col min="4609" max="4609" width="8.140625" bestFit="1" customWidth="1"/>
    <col min="4610" max="4610" width="36" bestFit="1" customWidth="1"/>
    <col min="4611" max="4611" width="2" bestFit="1" customWidth="1"/>
    <col min="4612" max="4612" width="3" bestFit="1" customWidth="1"/>
    <col min="4613" max="4614" width="2" bestFit="1" customWidth="1"/>
    <col min="4615" max="4615" width="3" bestFit="1" customWidth="1"/>
    <col min="4616" max="4632" width="2" customWidth="1"/>
    <col min="4633" max="4633" width="3" bestFit="1" customWidth="1"/>
    <col min="4634" max="4634" width="2.7109375" customWidth="1"/>
    <col min="4635" max="4635" width="24.28515625" bestFit="1" customWidth="1"/>
    <col min="4636" max="4636" width="14.140625" bestFit="1" customWidth="1"/>
    <col min="4637" max="4637" width="18.42578125" bestFit="1" customWidth="1"/>
    <col min="4638" max="4638" width="14.42578125" bestFit="1" customWidth="1"/>
    <col min="4863" max="4863" width="36" bestFit="1" customWidth="1"/>
    <col min="4864" max="4864" width="12.28515625" bestFit="1" customWidth="1"/>
    <col min="4865" max="4865" width="8.140625" bestFit="1" customWidth="1"/>
    <col min="4866" max="4866" width="36" bestFit="1" customWidth="1"/>
    <col min="4867" max="4867" width="2" bestFit="1" customWidth="1"/>
    <col min="4868" max="4868" width="3" bestFit="1" customWidth="1"/>
    <col min="4869" max="4870" width="2" bestFit="1" customWidth="1"/>
    <col min="4871" max="4871" width="3" bestFit="1" customWidth="1"/>
    <col min="4872" max="4888" width="2" customWidth="1"/>
    <col min="4889" max="4889" width="3" bestFit="1" customWidth="1"/>
    <col min="4890" max="4890" width="2.7109375" customWidth="1"/>
    <col min="4891" max="4891" width="24.28515625" bestFit="1" customWidth="1"/>
    <col min="4892" max="4892" width="14.140625" bestFit="1" customWidth="1"/>
    <col min="4893" max="4893" width="18.42578125" bestFit="1" customWidth="1"/>
    <col min="4894" max="4894" width="14.42578125" bestFit="1" customWidth="1"/>
    <col min="5119" max="5119" width="36" bestFit="1" customWidth="1"/>
    <col min="5120" max="5120" width="12.28515625" bestFit="1" customWidth="1"/>
    <col min="5121" max="5121" width="8.140625" bestFit="1" customWidth="1"/>
    <col min="5122" max="5122" width="36" bestFit="1" customWidth="1"/>
    <col min="5123" max="5123" width="2" bestFit="1" customWidth="1"/>
    <col min="5124" max="5124" width="3" bestFit="1" customWidth="1"/>
    <col min="5125" max="5126" width="2" bestFit="1" customWidth="1"/>
    <col min="5127" max="5127" width="3" bestFit="1" customWidth="1"/>
    <col min="5128" max="5144" width="2" customWidth="1"/>
    <col min="5145" max="5145" width="3" bestFit="1" customWidth="1"/>
    <col min="5146" max="5146" width="2.7109375" customWidth="1"/>
    <col min="5147" max="5147" width="24.28515625" bestFit="1" customWidth="1"/>
    <col min="5148" max="5148" width="14.140625" bestFit="1" customWidth="1"/>
    <col min="5149" max="5149" width="18.42578125" bestFit="1" customWidth="1"/>
    <col min="5150" max="5150" width="14.42578125" bestFit="1" customWidth="1"/>
    <col min="5375" max="5375" width="36" bestFit="1" customWidth="1"/>
    <col min="5376" max="5376" width="12.28515625" bestFit="1" customWidth="1"/>
    <col min="5377" max="5377" width="8.140625" bestFit="1" customWidth="1"/>
    <col min="5378" max="5378" width="36" bestFit="1" customWidth="1"/>
    <col min="5379" max="5379" width="2" bestFit="1" customWidth="1"/>
    <col min="5380" max="5380" width="3" bestFit="1" customWidth="1"/>
    <col min="5381" max="5382" width="2" bestFit="1" customWidth="1"/>
    <col min="5383" max="5383" width="3" bestFit="1" customWidth="1"/>
    <col min="5384" max="5400" width="2" customWidth="1"/>
    <col min="5401" max="5401" width="3" bestFit="1" customWidth="1"/>
    <col min="5402" max="5402" width="2.7109375" customWidth="1"/>
    <col min="5403" max="5403" width="24.28515625" bestFit="1" customWidth="1"/>
    <col min="5404" max="5404" width="14.140625" bestFit="1" customWidth="1"/>
    <col min="5405" max="5405" width="18.42578125" bestFit="1" customWidth="1"/>
    <col min="5406" max="5406" width="14.42578125" bestFit="1" customWidth="1"/>
    <col min="5631" max="5631" width="36" bestFit="1" customWidth="1"/>
    <col min="5632" max="5632" width="12.28515625" bestFit="1" customWidth="1"/>
    <col min="5633" max="5633" width="8.140625" bestFit="1" customWidth="1"/>
    <col min="5634" max="5634" width="36" bestFit="1" customWidth="1"/>
    <col min="5635" max="5635" width="2" bestFit="1" customWidth="1"/>
    <col min="5636" max="5636" width="3" bestFit="1" customWidth="1"/>
    <col min="5637" max="5638" width="2" bestFit="1" customWidth="1"/>
    <col min="5639" max="5639" width="3" bestFit="1" customWidth="1"/>
    <col min="5640" max="5656" width="2" customWidth="1"/>
    <col min="5657" max="5657" width="3" bestFit="1" customWidth="1"/>
    <col min="5658" max="5658" width="2.7109375" customWidth="1"/>
    <col min="5659" max="5659" width="24.28515625" bestFit="1" customWidth="1"/>
    <col min="5660" max="5660" width="14.140625" bestFit="1" customWidth="1"/>
    <col min="5661" max="5661" width="18.42578125" bestFit="1" customWidth="1"/>
    <col min="5662" max="5662" width="14.42578125" bestFit="1" customWidth="1"/>
    <col min="5887" max="5887" width="36" bestFit="1" customWidth="1"/>
    <col min="5888" max="5888" width="12.28515625" bestFit="1" customWidth="1"/>
    <col min="5889" max="5889" width="8.140625" bestFit="1" customWidth="1"/>
    <col min="5890" max="5890" width="36" bestFit="1" customWidth="1"/>
    <col min="5891" max="5891" width="2" bestFit="1" customWidth="1"/>
    <col min="5892" max="5892" width="3" bestFit="1" customWidth="1"/>
    <col min="5893" max="5894" width="2" bestFit="1" customWidth="1"/>
    <col min="5895" max="5895" width="3" bestFit="1" customWidth="1"/>
    <col min="5896" max="5912" width="2" customWidth="1"/>
    <col min="5913" max="5913" width="3" bestFit="1" customWidth="1"/>
    <col min="5914" max="5914" width="2.7109375" customWidth="1"/>
    <col min="5915" max="5915" width="24.28515625" bestFit="1" customWidth="1"/>
    <col min="5916" max="5916" width="14.140625" bestFit="1" customWidth="1"/>
    <col min="5917" max="5917" width="18.42578125" bestFit="1" customWidth="1"/>
    <col min="5918" max="5918" width="14.42578125" bestFit="1" customWidth="1"/>
    <col min="6143" max="6143" width="36" bestFit="1" customWidth="1"/>
    <col min="6144" max="6144" width="12.28515625" bestFit="1" customWidth="1"/>
    <col min="6145" max="6145" width="8.140625" bestFit="1" customWidth="1"/>
    <col min="6146" max="6146" width="36" bestFit="1" customWidth="1"/>
    <col min="6147" max="6147" width="2" bestFit="1" customWidth="1"/>
    <col min="6148" max="6148" width="3" bestFit="1" customWidth="1"/>
    <col min="6149" max="6150" width="2" bestFit="1" customWidth="1"/>
    <col min="6151" max="6151" width="3" bestFit="1" customWidth="1"/>
    <col min="6152" max="6168" width="2" customWidth="1"/>
    <col min="6169" max="6169" width="3" bestFit="1" customWidth="1"/>
    <col min="6170" max="6170" width="2.7109375" customWidth="1"/>
    <col min="6171" max="6171" width="24.28515625" bestFit="1" customWidth="1"/>
    <col min="6172" max="6172" width="14.140625" bestFit="1" customWidth="1"/>
    <col min="6173" max="6173" width="18.42578125" bestFit="1" customWidth="1"/>
    <col min="6174" max="6174" width="14.42578125" bestFit="1" customWidth="1"/>
    <col min="6399" max="6399" width="36" bestFit="1" customWidth="1"/>
    <col min="6400" max="6400" width="12.28515625" bestFit="1" customWidth="1"/>
    <col min="6401" max="6401" width="8.140625" bestFit="1" customWidth="1"/>
    <col min="6402" max="6402" width="36" bestFit="1" customWidth="1"/>
    <col min="6403" max="6403" width="2" bestFit="1" customWidth="1"/>
    <col min="6404" max="6404" width="3" bestFit="1" customWidth="1"/>
    <col min="6405" max="6406" width="2" bestFit="1" customWidth="1"/>
    <col min="6407" max="6407" width="3" bestFit="1" customWidth="1"/>
    <col min="6408" max="6424" width="2" customWidth="1"/>
    <col min="6425" max="6425" width="3" bestFit="1" customWidth="1"/>
    <col min="6426" max="6426" width="2.7109375" customWidth="1"/>
    <col min="6427" max="6427" width="24.28515625" bestFit="1" customWidth="1"/>
    <col min="6428" max="6428" width="14.140625" bestFit="1" customWidth="1"/>
    <col min="6429" max="6429" width="18.42578125" bestFit="1" customWidth="1"/>
    <col min="6430" max="6430" width="14.42578125" bestFit="1" customWidth="1"/>
    <col min="6655" max="6655" width="36" bestFit="1" customWidth="1"/>
    <col min="6656" max="6656" width="12.28515625" bestFit="1" customWidth="1"/>
    <col min="6657" max="6657" width="8.140625" bestFit="1" customWidth="1"/>
    <col min="6658" max="6658" width="36" bestFit="1" customWidth="1"/>
    <col min="6659" max="6659" width="2" bestFit="1" customWidth="1"/>
    <col min="6660" max="6660" width="3" bestFit="1" customWidth="1"/>
    <col min="6661" max="6662" width="2" bestFit="1" customWidth="1"/>
    <col min="6663" max="6663" width="3" bestFit="1" customWidth="1"/>
    <col min="6664" max="6680" width="2" customWidth="1"/>
    <col min="6681" max="6681" width="3" bestFit="1" customWidth="1"/>
    <col min="6682" max="6682" width="2.7109375" customWidth="1"/>
    <col min="6683" max="6683" width="24.28515625" bestFit="1" customWidth="1"/>
    <col min="6684" max="6684" width="14.140625" bestFit="1" customWidth="1"/>
    <col min="6685" max="6685" width="18.42578125" bestFit="1" customWidth="1"/>
    <col min="6686" max="6686" width="14.42578125" bestFit="1" customWidth="1"/>
    <col min="6911" max="6911" width="36" bestFit="1" customWidth="1"/>
    <col min="6912" max="6912" width="12.28515625" bestFit="1" customWidth="1"/>
    <col min="6913" max="6913" width="8.140625" bestFit="1" customWidth="1"/>
    <col min="6914" max="6914" width="36" bestFit="1" customWidth="1"/>
    <col min="6915" max="6915" width="2" bestFit="1" customWidth="1"/>
    <col min="6916" max="6916" width="3" bestFit="1" customWidth="1"/>
    <col min="6917" max="6918" width="2" bestFit="1" customWidth="1"/>
    <col min="6919" max="6919" width="3" bestFit="1" customWidth="1"/>
    <col min="6920" max="6936" width="2" customWidth="1"/>
    <col min="6937" max="6937" width="3" bestFit="1" customWidth="1"/>
    <col min="6938" max="6938" width="2.7109375" customWidth="1"/>
    <col min="6939" max="6939" width="24.28515625" bestFit="1" customWidth="1"/>
    <col min="6940" max="6940" width="14.140625" bestFit="1" customWidth="1"/>
    <col min="6941" max="6941" width="18.42578125" bestFit="1" customWidth="1"/>
    <col min="6942" max="6942" width="14.42578125" bestFit="1" customWidth="1"/>
    <col min="7167" max="7167" width="36" bestFit="1" customWidth="1"/>
    <col min="7168" max="7168" width="12.28515625" bestFit="1" customWidth="1"/>
    <col min="7169" max="7169" width="8.140625" bestFit="1" customWidth="1"/>
    <col min="7170" max="7170" width="36" bestFit="1" customWidth="1"/>
    <col min="7171" max="7171" width="2" bestFit="1" customWidth="1"/>
    <col min="7172" max="7172" width="3" bestFit="1" customWidth="1"/>
    <col min="7173" max="7174" width="2" bestFit="1" customWidth="1"/>
    <col min="7175" max="7175" width="3" bestFit="1" customWidth="1"/>
    <col min="7176" max="7192" width="2" customWidth="1"/>
    <col min="7193" max="7193" width="3" bestFit="1" customWidth="1"/>
    <col min="7194" max="7194" width="2.7109375" customWidth="1"/>
    <col min="7195" max="7195" width="24.28515625" bestFit="1" customWidth="1"/>
    <col min="7196" max="7196" width="14.140625" bestFit="1" customWidth="1"/>
    <col min="7197" max="7197" width="18.42578125" bestFit="1" customWidth="1"/>
    <col min="7198" max="7198" width="14.42578125" bestFit="1" customWidth="1"/>
    <col min="7423" max="7423" width="36" bestFit="1" customWidth="1"/>
    <col min="7424" max="7424" width="12.28515625" bestFit="1" customWidth="1"/>
    <col min="7425" max="7425" width="8.140625" bestFit="1" customWidth="1"/>
    <col min="7426" max="7426" width="36" bestFit="1" customWidth="1"/>
    <col min="7427" max="7427" width="2" bestFit="1" customWidth="1"/>
    <col min="7428" max="7428" width="3" bestFit="1" customWidth="1"/>
    <col min="7429" max="7430" width="2" bestFit="1" customWidth="1"/>
    <col min="7431" max="7431" width="3" bestFit="1" customWidth="1"/>
    <col min="7432" max="7448" width="2" customWidth="1"/>
    <col min="7449" max="7449" width="3" bestFit="1" customWidth="1"/>
    <col min="7450" max="7450" width="2.7109375" customWidth="1"/>
    <col min="7451" max="7451" width="24.28515625" bestFit="1" customWidth="1"/>
    <col min="7452" max="7452" width="14.140625" bestFit="1" customWidth="1"/>
    <col min="7453" max="7453" width="18.42578125" bestFit="1" customWidth="1"/>
    <col min="7454" max="7454" width="14.42578125" bestFit="1" customWidth="1"/>
    <col min="7679" max="7679" width="36" bestFit="1" customWidth="1"/>
    <col min="7680" max="7680" width="12.28515625" bestFit="1" customWidth="1"/>
    <col min="7681" max="7681" width="8.140625" bestFit="1" customWidth="1"/>
    <col min="7682" max="7682" width="36" bestFit="1" customWidth="1"/>
    <col min="7683" max="7683" width="2" bestFit="1" customWidth="1"/>
    <col min="7684" max="7684" width="3" bestFit="1" customWidth="1"/>
    <col min="7685" max="7686" width="2" bestFit="1" customWidth="1"/>
    <col min="7687" max="7687" width="3" bestFit="1" customWidth="1"/>
    <col min="7688" max="7704" width="2" customWidth="1"/>
    <col min="7705" max="7705" width="3" bestFit="1" customWidth="1"/>
    <col min="7706" max="7706" width="2.7109375" customWidth="1"/>
    <col min="7707" max="7707" width="24.28515625" bestFit="1" customWidth="1"/>
    <col min="7708" max="7708" width="14.140625" bestFit="1" customWidth="1"/>
    <col min="7709" max="7709" width="18.42578125" bestFit="1" customWidth="1"/>
    <col min="7710" max="7710" width="14.42578125" bestFit="1" customWidth="1"/>
    <col min="7935" max="7935" width="36" bestFit="1" customWidth="1"/>
    <col min="7936" max="7936" width="12.28515625" bestFit="1" customWidth="1"/>
    <col min="7937" max="7937" width="8.140625" bestFit="1" customWidth="1"/>
    <col min="7938" max="7938" width="36" bestFit="1" customWidth="1"/>
    <col min="7939" max="7939" width="2" bestFit="1" customWidth="1"/>
    <col min="7940" max="7940" width="3" bestFit="1" customWidth="1"/>
    <col min="7941" max="7942" width="2" bestFit="1" customWidth="1"/>
    <col min="7943" max="7943" width="3" bestFit="1" customWidth="1"/>
    <col min="7944" max="7960" width="2" customWidth="1"/>
    <col min="7961" max="7961" width="3" bestFit="1" customWidth="1"/>
    <col min="7962" max="7962" width="2.7109375" customWidth="1"/>
    <col min="7963" max="7963" width="24.28515625" bestFit="1" customWidth="1"/>
    <col min="7964" max="7964" width="14.140625" bestFit="1" customWidth="1"/>
    <col min="7965" max="7965" width="18.42578125" bestFit="1" customWidth="1"/>
    <col min="7966" max="7966" width="14.42578125" bestFit="1" customWidth="1"/>
    <col min="8191" max="8191" width="36" bestFit="1" customWidth="1"/>
    <col min="8192" max="8192" width="12.28515625" bestFit="1" customWidth="1"/>
    <col min="8193" max="8193" width="8.140625" bestFit="1" customWidth="1"/>
    <col min="8194" max="8194" width="36" bestFit="1" customWidth="1"/>
    <col min="8195" max="8195" width="2" bestFit="1" customWidth="1"/>
    <col min="8196" max="8196" width="3" bestFit="1" customWidth="1"/>
    <col min="8197" max="8198" width="2" bestFit="1" customWidth="1"/>
    <col min="8199" max="8199" width="3" bestFit="1" customWidth="1"/>
    <col min="8200" max="8216" width="2" customWidth="1"/>
    <col min="8217" max="8217" width="3" bestFit="1" customWidth="1"/>
    <col min="8218" max="8218" width="2.7109375" customWidth="1"/>
    <col min="8219" max="8219" width="24.28515625" bestFit="1" customWidth="1"/>
    <col min="8220" max="8220" width="14.140625" bestFit="1" customWidth="1"/>
    <col min="8221" max="8221" width="18.42578125" bestFit="1" customWidth="1"/>
    <col min="8222" max="8222" width="14.42578125" bestFit="1" customWidth="1"/>
    <col min="8447" max="8447" width="36" bestFit="1" customWidth="1"/>
    <col min="8448" max="8448" width="12.28515625" bestFit="1" customWidth="1"/>
    <col min="8449" max="8449" width="8.140625" bestFit="1" customWidth="1"/>
    <col min="8450" max="8450" width="36" bestFit="1" customWidth="1"/>
    <col min="8451" max="8451" width="2" bestFit="1" customWidth="1"/>
    <col min="8452" max="8452" width="3" bestFit="1" customWidth="1"/>
    <col min="8453" max="8454" width="2" bestFit="1" customWidth="1"/>
    <col min="8455" max="8455" width="3" bestFit="1" customWidth="1"/>
    <col min="8456" max="8472" width="2" customWidth="1"/>
    <col min="8473" max="8473" width="3" bestFit="1" customWidth="1"/>
    <col min="8474" max="8474" width="2.7109375" customWidth="1"/>
    <col min="8475" max="8475" width="24.28515625" bestFit="1" customWidth="1"/>
    <col min="8476" max="8476" width="14.140625" bestFit="1" customWidth="1"/>
    <col min="8477" max="8477" width="18.42578125" bestFit="1" customWidth="1"/>
    <col min="8478" max="8478" width="14.42578125" bestFit="1" customWidth="1"/>
    <col min="8703" max="8703" width="36" bestFit="1" customWidth="1"/>
    <col min="8704" max="8704" width="12.28515625" bestFit="1" customWidth="1"/>
    <col min="8705" max="8705" width="8.140625" bestFit="1" customWidth="1"/>
    <col min="8706" max="8706" width="36" bestFit="1" customWidth="1"/>
    <col min="8707" max="8707" width="2" bestFit="1" customWidth="1"/>
    <col min="8708" max="8708" width="3" bestFit="1" customWidth="1"/>
    <col min="8709" max="8710" width="2" bestFit="1" customWidth="1"/>
    <col min="8711" max="8711" width="3" bestFit="1" customWidth="1"/>
    <col min="8712" max="8728" width="2" customWidth="1"/>
    <col min="8729" max="8729" width="3" bestFit="1" customWidth="1"/>
    <col min="8730" max="8730" width="2.7109375" customWidth="1"/>
    <col min="8731" max="8731" width="24.28515625" bestFit="1" customWidth="1"/>
    <col min="8732" max="8732" width="14.140625" bestFit="1" customWidth="1"/>
    <col min="8733" max="8733" width="18.42578125" bestFit="1" customWidth="1"/>
    <col min="8734" max="8734" width="14.42578125" bestFit="1" customWidth="1"/>
    <col min="8959" max="8959" width="36" bestFit="1" customWidth="1"/>
    <col min="8960" max="8960" width="12.28515625" bestFit="1" customWidth="1"/>
    <col min="8961" max="8961" width="8.140625" bestFit="1" customWidth="1"/>
    <col min="8962" max="8962" width="36" bestFit="1" customWidth="1"/>
    <col min="8963" max="8963" width="2" bestFit="1" customWidth="1"/>
    <col min="8964" max="8964" width="3" bestFit="1" customWidth="1"/>
    <col min="8965" max="8966" width="2" bestFit="1" customWidth="1"/>
    <col min="8967" max="8967" width="3" bestFit="1" customWidth="1"/>
    <col min="8968" max="8984" width="2" customWidth="1"/>
    <col min="8985" max="8985" width="3" bestFit="1" customWidth="1"/>
    <col min="8986" max="8986" width="2.7109375" customWidth="1"/>
    <col min="8987" max="8987" width="24.28515625" bestFit="1" customWidth="1"/>
    <col min="8988" max="8988" width="14.140625" bestFit="1" customWidth="1"/>
    <col min="8989" max="8989" width="18.42578125" bestFit="1" customWidth="1"/>
    <col min="8990" max="8990" width="14.42578125" bestFit="1" customWidth="1"/>
    <col min="9215" max="9215" width="36" bestFit="1" customWidth="1"/>
    <col min="9216" max="9216" width="12.28515625" bestFit="1" customWidth="1"/>
    <col min="9217" max="9217" width="8.140625" bestFit="1" customWidth="1"/>
    <col min="9218" max="9218" width="36" bestFit="1" customWidth="1"/>
    <col min="9219" max="9219" width="2" bestFit="1" customWidth="1"/>
    <col min="9220" max="9220" width="3" bestFit="1" customWidth="1"/>
    <col min="9221" max="9222" width="2" bestFit="1" customWidth="1"/>
    <col min="9223" max="9223" width="3" bestFit="1" customWidth="1"/>
    <col min="9224" max="9240" width="2" customWidth="1"/>
    <col min="9241" max="9241" width="3" bestFit="1" customWidth="1"/>
    <col min="9242" max="9242" width="2.7109375" customWidth="1"/>
    <col min="9243" max="9243" width="24.28515625" bestFit="1" customWidth="1"/>
    <col min="9244" max="9244" width="14.140625" bestFit="1" customWidth="1"/>
    <col min="9245" max="9245" width="18.42578125" bestFit="1" customWidth="1"/>
    <col min="9246" max="9246" width="14.42578125" bestFit="1" customWidth="1"/>
    <col min="9471" max="9471" width="36" bestFit="1" customWidth="1"/>
    <col min="9472" max="9472" width="12.28515625" bestFit="1" customWidth="1"/>
    <col min="9473" max="9473" width="8.140625" bestFit="1" customWidth="1"/>
    <col min="9474" max="9474" width="36" bestFit="1" customWidth="1"/>
    <col min="9475" max="9475" width="2" bestFit="1" customWidth="1"/>
    <col min="9476" max="9476" width="3" bestFit="1" customWidth="1"/>
    <col min="9477" max="9478" width="2" bestFit="1" customWidth="1"/>
    <col min="9479" max="9479" width="3" bestFit="1" customWidth="1"/>
    <col min="9480" max="9496" width="2" customWidth="1"/>
    <col min="9497" max="9497" width="3" bestFit="1" customWidth="1"/>
    <col min="9498" max="9498" width="2.7109375" customWidth="1"/>
    <col min="9499" max="9499" width="24.28515625" bestFit="1" customWidth="1"/>
    <col min="9500" max="9500" width="14.140625" bestFit="1" customWidth="1"/>
    <col min="9501" max="9501" width="18.42578125" bestFit="1" customWidth="1"/>
    <col min="9502" max="9502" width="14.42578125" bestFit="1" customWidth="1"/>
    <col min="9727" max="9727" width="36" bestFit="1" customWidth="1"/>
    <col min="9728" max="9728" width="12.28515625" bestFit="1" customWidth="1"/>
    <col min="9729" max="9729" width="8.140625" bestFit="1" customWidth="1"/>
    <col min="9730" max="9730" width="36" bestFit="1" customWidth="1"/>
    <col min="9731" max="9731" width="2" bestFit="1" customWidth="1"/>
    <col min="9732" max="9732" width="3" bestFit="1" customWidth="1"/>
    <col min="9733" max="9734" width="2" bestFit="1" customWidth="1"/>
    <col min="9735" max="9735" width="3" bestFit="1" customWidth="1"/>
    <col min="9736" max="9752" width="2" customWidth="1"/>
    <col min="9753" max="9753" width="3" bestFit="1" customWidth="1"/>
    <col min="9754" max="9754" width="2.7109375" customWidth="1"/>
    <col min="9755" max="9755" width="24.28515625" bestFit="1" customWidth="1"/>
    <col min="9756" max="9756" width="14.140625" bestFit="1" customWidth="1"/>
    <col min="9757" max="9757" width="18.42578125" bestFit="1" customWidth="1"/>
    <col min="9758" max="9758" width="14.42578125" bestFit="1" customWidth="1"/>
    <col min="9983" max="9983" width="36" bestFit="1" customWidth="1"/>
    <col min="9984" max="9984" width="12.28515625" bestFit="1" customWidth="1"/>
    <col min="9985" max="9985" width="8.140625" bestFit="1" customWidth="1"/>
    <col min="9986" max="9986" width="36" bestFit="1" customWidth="1"/>
    <col min="9987" max="9987" width="2" bestFit="1" customWidth="1"/>
    <col min="9988" max="9988" width="3" bestFit="1" customWidth="1"/>
    <col min="9989" max="9990" width="2" bestFit="1" customWidth="1"/>
    <col min="9991" max="9991" width="3" bestFit="1" customWidth="1"/>
    <col min="9992" max="10008" width="2" customWidth="1"/>
    <col min="10009" max="10009" width="3" bestFit="1" customWidth="1"/>
    <col min="10010" max="10010" width="2.7109375" customWidth="1"/>
    <col min="10011" max="10011" width="24.28515625" bestFit="1" customWidth="1"/>
    <col min="10012" max="10012" width="14.140625" bestFit="1" customWidth="1"/>
    <col min="10013" max="10013" width="18.42578125" bestFit="1" customWidth="1"/>
    <col min="10014" max="10014" width="14.42578125" bestFit="1" customWidth="1"/>
    <col min="10239" max="10239" width="36" bestFit="1" customWidth="1"/>
    <col min="10240" max="10240" width="12.28515625" bestFit="1" customWidth="1"/>
    <col min="10241" max="10241" width="8.140625" bestFit="1" customWidth="1"/>
    <col min="10242" max="10242" width="36" bestFit="1" customWidth="1"/>
    <col min="10243" max="10243" width="2" bestFit="1" customWidth="1"/>
    <col min="10244" max="10244" width="3" bestFit="1" customWidth="1"/>
    <col min="10245" max="10246" width="2" bestFit="1" customWidth="1"/>
    <col min="10247" max="10247" width="3" bestFit="1" customWidth="1"/>
    <col min="10248" max="10264" width="2" customWidth="1"/>
    <col min="10265" max="10265" width="3" bestFit="1" customWidth="1"/>
    <col min="10266" max="10266" width="2.7109375" customWidth="1"/>
    <col min="10267" max="10267" width="24.28515625" bestFit="1" customWidth="1"/>
    <col min="10268" max="10268" width="14.140625" bestFit="1" customWidth="1"/>
    <col min="10269" max="10269" width="18.42578125" bestFit="1" customWidth="1"/>
    <col min="10270" max="10270" width="14.42578125" bestFit="1" customWidth="1"/>
    <col min="10495" max="10495" width="36" bestFit="1" customWidth="1"/>
    <col min="10496" max="10496" width="12.28515625" bestFit="1" customWidth="1"/>
    <col min="10497" max="10497" width="8.140625" bestFit="1" customWidth="1"/>
    <col min="10498" max="10498" width="36" bestFit="1" customWidth="1"/>
    <col min="10499" max="10499" width="2" bestFit="1" customWidth="1"/>
    <col min="10500" max="10500" width="3" bestFit="1" customWidth="1"/>
    <col min="10501" max="10502" width="2" bestFit="1" customWidth="1"/>
    <col min="10503" max="10503" width="3" bestFit="1" customWidth="1"/>
    <col min="10504" max="10520" width="2" customWidth="1"/>
    <col min="10521" max="10521" width="3" bestFit="1" customWidth="1"/>
    <col min="10522" max="10522" width="2.7109375" customWidth="1"/>
    <col min="10523" max="10523" width="24.28515625" bestFit="1" customWidth="1"/>
    <col min="10524" max="10524" width="14.140625" bestFit="1" customWidth="1"/>
    <col min="10525" max="10525" width="18.42578125" bestFit="1" customWidth="1"/>
    <col min="10526" max="10526" width="14.42578125" bestFit="1" customWidth="1"/>
    <col min="10751" max="10751" width="36" bestFit="1" customWidth="1"/>
    <col min="10752" max="10752" width="12.28515625" bestFit="1" customWidth="1"/>
    <col min="10753" max="10753" width="8.140625" bestFit="1" customWidth="1"/>
    <col min="10754" max="10754" width="36" bestFit="1" customWidth="1"/>
    <col min="10755" max="10755" width="2" bestFit="1" customWidth="1"/>
    <col min="10756" max="10756" width="3" bestFit="1" customWidth="1"/>
    <col min="10757" max="10758" width="2" bestFit="1" customWidth="1"/>
    <col min="10759" max="10759" width="3" bestFit="1" customWidth="1"/>
    <col min="10760" max="10776" width="2" customWidth="1"/>
    <col min="10777" max="10777" width="3" bestFit="1" customWidth="1"/>
    <col min="10778" max="10778" width="2.7109375" customWidth="1"/>
    <col min="10779" max="10779" width="24.28515625" bestFit="1" customWidth="1"/>
    <col min="10780" max="10780" width="14.140625" bestFit="1" customWidth="1"/>
    <col min="10781" max="10781" width="18.42578125" bestFit="1" customWidth="1"/>
    <col min="10782" max="10782" width="14.42578125" bestFit="1" customWidth="1"/>
    <col min="11007" max="11007" width="36" bestFit="1" customWidth="1"/>
    <col min="11008" max="11008" width="12.28515625" bestFit="1" customWidth="1"/>
    <col min="11009" max="11009" width="8.140625" bestFit="1" customWidth="1"/>
    <col min="11010" max="11010" width="36" bestFit="1" customWidth="1"/>
    <col min="11011" max="11011" width="2" bestFit="1" customWidth="1"/>
    <col min="11012" max="11012" width="3" bestFit="1" customWidth="1"/>
    <col min="11013" max="11014" width="2" bestFit="1" customWidth="1"/>
    <col min="11015" max="11015" width="3" bestFit="1" customWidth="1"/>
    <col min="11016" max="11032" width="2" customWidth="1"/>
    <col min="11033" max="11033" width="3" bestFit="1" customWidth="1"/>
    <col min="11034" max="11034" width="2.7109375" customWidth="1"/>
    <col min="11035" max="11035" width="24.28515625" bestFit="1" customWidth="1"/>
    <col min="11036" max="11036" width="14.140625" bestFit="1" customWidth="1"/>
    <col min="11037" max="11037" width="18.42578125" bestFit="1" customWidth="1"/>
    <col min="11038" max="11038" width="14.42578125" bestFit="1" customWidth="1"/>
    <col min="11263" max="11263" width="36" bestFit="1" customWidth="1"/>
    <col min="11264" max="11264" width="12.28515625" bestFit="1" customWidth="1"/>
    <col min="11265" max="11265" width="8.140625" bestFit="1" customWidth="1"/>
    <col min="11266" max="11266" width="36" bestFit="1" customWidth="1"/>
    <col min="11267" max="11267" width="2" bestFit="1" customWidth="1"/>
    <col min="11268" max="11268" width="3" bestFit="1" customWidth="1"/>
    <col min="11269" max="11270" width="2" bestFit="1" customWidth="1"/>
    <col min="11271" max="11271" width="3" bestFit="1" customWidth="1"/>
    <col min="11272" max="11288" width="2" customWidth="1"/>
    <col min="11289" max="11289" width="3" bestFit="1" customWidth="1"/>
    <col min="11290" max="11290" width="2.7109375" customWidth="1"/>
    <col min="11291" max="11291" width="24.28515625" bestFit="1" customWidth="1"/>
    <col min="11292" max="11292" width="14.140625" bestFit="1" customWidth="1"/>
    <col min="11293" max="11293" width="18.42578125" bestFit="1" customWidth="1"/>
    <col min="11294" max="11294" width="14.42578125" bestFit="1" customWidth="1"/>
    <col min="11519" max="11519" width="36" bestFit="1" customWidth="1"/>
    <col min="11520" max="11520" width="12.28515625" bestFit="1" customWidth="1"/>
    <col min="11521" max="11521" width="8.140625" bestFit="1" customWidth="1"/>
    <col min="11522" max="11522" width="36" bestFit="1" customWidth="1"/>
    <col min="11523" max="11523" width="2" bestFit="1" customWidth="1"/>
    <col min="11524" max="11524" width="3" bestFit="1" customWidth="1"/>
    <col min="11525" max="11526" width="2" bestFit="1" customWidth="1"/>
    <col min="11527" max="11527" width="3" bestFit="1" customWidth="1"/>
    <col min="11528" max="11544" width="2" customWidth="1"/>
    <col min="11545" max="11545" width="3" bestFit="1" customWidth="1"/>
    <col min="11546" max="11546" width="2.7109375" customWidth="1"/>
    <col min="11547" max="11547" width="24.28515625" bestFit="1" customWidth="1"/>
    <col min="11548" max="11548" width="14.140625" bestFit="1" customWidth="1"/>
    <col min="11549" max="11549" width="18.42578125" bestFit="1" customWidth="1"/>
    <col min="11550" max="11550" width="14.42578125" bestFit="1" customWidth="1"/>
    <col min="11775" max="11775" width="36" bestFit="1" customWidth="1"/>
    <col min="11776" max="11776" width="12.28515625" bestFit="1" customWidth="1"/>
    <col min="11777" max="11777" width="8.140625" bestFit="1" customWidth="1"/>
    <col min="11778" max="11778" width="36" bestFit="1" customWidth="1"/>
    <col min="11779" max="11779" width="2" bestFit="1" customWidth="1"/>
    <col min="11780" max="11780" width="3" bestFit="1" customWidth="1"/>
    <col min="11781" max="11782" width="2" bestFit="1" customWidth="1"/>
    <col min="11783" max="11783" width="3" bestFit="1" customWidth="1"/>
    <col min="11784" max="11800" width="2" customWidth="1"/>
    <col min="11801" max="11801" width="3" bestFit="1" customWidth="1"/>
    <col min="11802" max="11802" width="2.7109375" customWidth="1"/>
    <col min="11803" max="11803" width="24.28515625" bestFit="1" customWidth="1"/>
    <col min="11804" max="11804" width="14.140625" bestFit="1" customWidth="1"/>
    <col min="11805" max="11805" width="18.42578125" bestFit="1" customWidth="1"/>
    <col min="11806" max="11806" width="14.42578125" bestFit="1" customWidth="1"/>
    <col min="12031" max="12031" width="36" bestFit="1" customWidth="1"/>
    <col min="12032" max="12032" width="12.28515625" bestFit="1" customWidth="1"/>
    <col min="12033" max="12033" width="8.140625" bestFit="1" customWidth="1"/>
    <col min="12034" max="12034" width="36" bestFit="1" customWidth="1"/>
    <col min="12035" max="12035" width="2" bestFit="1" customWidth="1"/>
    <col min="12036" max="12036" width="3" bestFit="1" customWidth="1"/>
    <col min="12037" max="12038" width="2" bestFit="1" customWidth="1"/>
    <col min="12039" max="12039" width="3" bestFit="1" customWidth="1"/>
    <col min="12040" max="12056" width="2" customWidth="1"/>
    <col min="12057" max="12057" width="3" bestFit="1" customWidth="1"/>
    <col min="12058" max="12058" width="2.7109375" customWidth="1"/>
    <col min="12059" max="12059" width="24.28515625" bestFit="1" customWidth="1"/>
    <col min="12060" max="12060" width="14.140625" bestFit="1" customWidth="1"/>
    <col min="12061" max="12061" width="18.42578125" bestFit="1" customWidth="1"/>
    <col min="12062" max="12062" width="14.42578125" bestFit="1" customWidth="1"/>
    <col min="12287" max="12287" width="36" bestFit="1" customWidth="1"/>
    <col min="12288" max="12288" width="12.28515625" bestFit="1" customWidth="1"/>
    <col min="12289" max="12289" width="8.140625" bestFit="1" customWidth="1"/>
    <col min="12290" max="12290" width="36" bestFit="1" customWidth="1"/>
    <col min="12291" max="12291" width="2" bestFit="1" customWidth="1"/>
    <col min="12292" max="12292" width="3" bestFit="1" customWidth="1"/>
    <col min="12293" max="12294" width="2" bestFit="1" customWidth="1"/>
    <col min="12295" max="12295" width="3" bestFit="1" customWidth="1"/>
    <col min="12296" max="12312" width="2" customWidth="1"/>
    <col min="12313" max="12313" width="3" bestFit="1" customWidth="1"/>
    <col min="12314" max="12314" width="2.7109375" customWidth="1"/>
    <col min="12315" max="12315" width="24.28515625" bestFit="1" customWidth="1"/>
    <col min="12316" max="12316" width="14.140625" bestFit="1" customWidth="1"/>
    <col min="12317" max="12317" width="18.42578125" bestFit="1" customWidth="1"/>
    <col min="12318" max="12318" width="14.42578125" bestFit="1" customWidth="1"/>
    <col min="12543" max="12543" width="36" bestFit="1" customWidth="1"/>
    <col min="12544" max="12544" width="12.28515625" bestFit="1" customWidth="1"/>
    <col min="12545" max="12545" width="8.140625" bestFit="1" customWidth="1"/>
    <col min="12546" max="12546" width="36" bestFit="1" customWidth="1"/>
    <col min="12547" max="12547" width="2" bestFit="1" customWidth="1"/>
    <col min="12548" max="12548" width="3" bestFit="1" customWidth="1"/>
    <col min="12549" max="12550" width="2" bestFit="1" customWidth="1"/>
    <col min="12551" max="12551" width="3" bestFit="1" customWidth="1"/>
    <col min="12552" max="12568" width="2" customWidth="1"/>
    <col min="12569" max="12569" width="3" bestFit="1" customWidth="1"/>
    <col min="12570" max="12570" width="2.7109375" customWidth="1"/>
    <col min="12571" max="12571" width="24.28515625" bestFit="1" customWidth="1"/>
    <col min="12572" max="12572" width="14.140625" bestFit="1" customWidth="1"/>
    <col min="12573" max="12573" width="18.42578125" bestFit="1" customWidth="1"/>
    <col min="12574" max="12574" width="14.42578125" bestFit="1" customWidth="1"/>
    <col min="12799" max="12799" width="36" bestFit="1" customWidth="1"/>
    <col min="12800" max="12800" width="12.28515625" bestFit="1" customWidth="1"/>
    <col min="12801" max="12801" width="8.140625" bestFit="1" customWidth="1"/>
    <col min="12802" max="12802" width="36" bestFit="1" customWidth="1"/>
    <col min="12803" max="12803" width="2" bestFit="1" customWidth="1"/>
    <col min="12804" max="12804" width="3" bestFit="1" customWidth="1"/>
    <col min="12805" max="12806" width="2" bestFit="1" customWidth="1"/>
    <col min="12807" max="12807" width="3" bestFit="1" customWidth="1"/>
    <col min="12808" max="12824" width="2" customWidth="1"/>
    <col min="12825" max="12825" width="3" bestFit="1" customWidth="1"/>
    <col min="12826" max="12826" width="2.7109375" customWidth="1"/>
    <col min="12827" max="12827" width="24.28515625" bestFit="1" customWidth="1"/>
    <col min="12828" max="12828" width="14.140625" bestFit="1" customWidth="1"/>
    <col min="12829" max="12829" width="18.42578125" bestFit="1" customWidth="1"/>
    <col min="12830" max="12830" width="14.42578125" bestFit="1" customWidth="1"/>
    <col min="13055" max="13055" width="36" bestFit="1" customWidth="1"/>
    <col min="13056" max="13056" width="12.28515625" bestFit="1" customWidth="1"/>
    <col min="13057" max="13057" width="8.140625" bestFit="1" customWidth="1"/>
    <col min="13058" max="13058" width="36" bestFit="1" customWidth="1"/>
    <col min="13059" max="13059" width="2" bestFit="1" customWidth="1"/>
    <col min="13060" max="13060" width="3" bestFit="1" customWidth="1"/>
    <col min="13061" max="13062" width="2" bestFit="1" customWidth="1"/>
    <col min="13063" max="13063" width="3" bestFit="1" customWidth="1"/>
    <col min="13064" max="13080" width="2" customWidth="1"/>
    <col min="13081" max="13081" width="3" bestFit="1" customWidth="1"/>
    <col min="13082" max="13082" width="2.7109375" customWidth="1"/>
    <col min="13083" max="13083" width="24.28515625" bestFit="1" customWidth="1"/>
    <col min="13084" max="13084" width="14.140625" bestFit="1" customWidth="1"/>
    <col min="13085" max="13085" width="18.42578125" bestFit="1" customWidth="1"/>
    <col min="13086" max="13086" width="14.42578125" bestFit="1" customWidth="1"/>
    <col min="13311" max="13311" width="36" bestFit="1" customWidth="1"/>
    <col min="13312" max="13312" width="12.28515625" bestFit="1" customWidth="1"/>
    <col min="13313" max="13313" width="8.140625" bestFit="1" customWidth="1"/>
    <col min="13314" max="13314" width="36" bestFit="1" customWidth="1"/>
    <col min="13315" max="13315" width="2" bestFit="1" customWidth="1"/>
    <col min="13316" max="13316" width="3" bestFit="1" customWidth="1"/>
    <col min="13317" max="13318" width="2" bestFit="1" customWidth="1"/>
    <col min="13319" max="13319" width="3" bestFit="1" customWidth="1"/>
    <col min="13320" max="13336" width="2" customWidth="1"/>
    <col min="13337" max="13337" width="3" bestFit="1" customWidth="1"/>
    <col min="13338" max="13338" width="2.7109375" customWidth="1"/>
    <col min="13339" max="13339" width="24.28515625" bestFit="1" customWidth="1"/>
    <col min="13340" max="13340" width="14.140625" bestFit="1" customWidth="1"/>
    <col min="13341" max="13341" width="18.42578125" bestFit="1" customWidth="1"/>
    <col min="13342" max="13342" width="14.42578125" bestFit="1" customWidth="1"/>
    <col min="13567" max="13567" width="36" bestFit="1" customWidth="1"/>
    <col min="13568" max="13568" width="12.28515625" bestFit="1" customWidth="1"/>
    <col min="13569" max="13569" width="8.140625" bestFit="1" customWidth="1"/>
    <col min="13570" max="13570" width="36" bestFit="1" customWidth="1"/>
    <col min="13571" max="13571" width="2" bestFit="1" customWidth="1"/>
    <col min="13572" max="13572" width="3" bestFit="1" customWidth="1"/>
    <col min="13573" max="13574" width="2" bestFit="1" customWidth="1"/>
    <col min="13575" max="13575" width="3" bestFit="1" customWidth="1"/>
    <col min="13576" max="13592" width="2" customWidth="1"/>
    <col min="13593" max="13593" width="3" bestFit="1" customWidth="1"/>
    <col min="13594" max="13594" width="2.7109375" customWidth="1"/>
    <col min="13595" max="13595" width="24.28515625" bestFit="1" customWidth="1"/>
    <col min="13596" max="13596" width="14.140625" bestFit="1" customWidth="1"/>
    <col min="13597" max="13597" width="18.42578125" bestFit="1" customWidth="1"/>
    <col min="13598" max="13598" width="14.42578125" bestFit="1" customWidth="1"/>
    <col min="13823" max="13823" width="36" bestFit="1" customWidth="1"/>
    <col min="13824" max="13824" width="12.28515625" bestFit="1" customWidth="1"/>
    <col min="13825" max="13825" width="8.140625" bestFit="1" customWidth="1"/>
    <col min="13826" max="13826" width="36" bestFit="1" customWidth="1"/>
    <col min="13827" max="13827" width="2" bestFit="1" customWidth="1"/>
    <col min="13828" max="13828" width="3" bestFit="1" customWidth="1"/>
    <col min="13829" max="13830" width="2" bestFit="1" customWidth="1"/>
    <col min="13831" max="13831" width="3" bestFit="1" customWidth="1"/>
    <col min="13832" max="13848" width="2" customWidth="1"/>
    <col min="13849" max="13849" width="3" bestFit="1" customWidth="1"/>
    <col min="13850" max="13850" width="2.7109375" customWidth="1"/>
    <col min="13851" max="13851" width="24.28515625" bestFit="1" customWidth="1"/>
    <col min="13852" max="13852" width="14.140625" bestFit="1" customWidth="1"/>
    <col min="13853" max="13853" width="18.42578125" bestFit="1" customWidth="1"/>
    <col min="13854" max="13854" width="14.42578125" bestFit="1" customWidth="1"/>
    <col min="14079" max="14079" width="36" bestFit="1" customWidth="1"/>
    <col min="14080" max="14080" width="12.28515625" bestFit="1" customWidth="1"/>
    <col min="14081" max="14081" width="8.140625" bestFit="1" customWidth="1"/>
    <col min="14082" max="14082" width="36" bestFit="1" customWidth="1"/>
    <col min="14083" max="14083" width="2" bestFit="1" customWidth="1"/>
    <col min="14084" max="14084" width="3" bestFit="1" customWidth="1"/>
    <col min="14085" max="14086" width="2" bestFit="1" customWidth="1"/>
    <col min="14087" max="14087" width="3" bestFit="1" customWidth="1"/>
    <col min="14088" max="14104" width="2" customWidth="1"/>
    <col min="14105" max="14105" width="3" bestFit="1" customWidth="1"/>
    <col min="14106" max="14106" width="2.7109375" customWidth="1"/>
    <col min="14107" max="14107" width="24.28515625" bestFit="1" customWidth="1"/>
    <col min="14108" max="14108" width="14.140625" bestFit="1" customWidth="1"/>
    <col min="14109" max="14109" width="18.42578125" bestFit="1" customWidth="1"/>
    <col min="14110" max="14110" width="14.42578125" bestFit="1" customWidth="1"/>
    <col min="14335" max="14335" width="36" bestFit="1" customWidth="1"/>
    <col min="14336" max="14336" width="12.28515625" bestFit="1" customWidth="1"/>
    <col min="14337" max="14337" width="8.140625" bestFit="1" customWidth="1"/>
    <col min="14338" max="14338" width="36" bestFit="1" customWidth="1"/>
    <col min="14339" max="14339" width="2" bestFit="1" customWidth="1"/>
    <col min="14340" max="14340" width="3" bestFit="1" customWidth="1"/>
    <col min="14341" max="14342" width="2" bestFit="1" customWidth="1"/>
    <col min="14343" max="14343" width="3" bestFit="1" customWidth="1"/>
    <col min="14344" max="14360" width="2" customWidth="1"/>
    <col min="14361" max="14361" width="3" bestFit="1" customWidth="1"/>
    <col min="14362" max="14362" width="2.7109375" customWidth="1"/>
    <col min="14363" max="14363" width="24.28515625" bestFit="1" customWidth="1"/>
    <col min="14364" max="14364" width="14.140625" bestFit="1" customWidth="1"/>
    <col min="14365" max="14365" width="18.42578125" bestFit="1" customWidth="1"/>
    <col min="14366" max="14366" width="14.42578125" bestFit="1" customWidth="1"/>
    <col min="14591" max="14591" width="36" bestFit="1" customWidth="1"/>
    <col min="14592" max="14592" width="12.28515625" bestFit="1" customWidth="1"/>
    <col min="14593" max="14593" width="8.140625" bestFit="1" customWidth="1"/>
    <col min="14594" max="14594" width="36" bestFit="1" customWidth="1"/>
    <col min="14595" max="14595" width="2" bestFit="1" customWidth="1"/>
    <col min="14596" max="14596" width="3" bestFit="1" customWidth="1"/>
    <col min="14597" max="14598" width="2" bestFit="1" customWidth="1"/>
    <col min="14599" max="14599" width="3" bestFit="1" customWidth="1"/>
    <col min="14600" max="14616" width="2" customWidth="1"/>
    <col min="14617" max="14617" width="3" bestFit="1" customWidth="1"/>
    <col min="14618" max="14618" width="2.7109375" customWidth="1"/>
    <col min="14619" max="14619" width="24.28515625" bestFit="1" customWidth="1"/>
    <col min="14620" max="14620" width="14.140625" bestFit="1" customWidth="1"/>
    <col min="14621" max="14621" width="18.42578125" bestFit="1" customWidth="1"/>
    <col min="14622" max="14622" width="14.42578125" bestFit="1" customWidth="1"/>
    <col min="14847" max="14847" width="36" bestFit="1" customWidth="1"/>
    <col min="14848" max="14848" width="12.28515625" bestFit="1" customWidth="1"/>
    <col min="14849" max="14849" width="8.140625" bestFit="1" customWidth="1"/>
    <col min="14850" max="14850" width="36" bestFit="1" customWidth="1"/>
    <col min="14851" max="14851" width="2" bestFit="1" customWidth="1"/>
    <col min="14852" max="14852" width="3" bestFit="1" customWidth="1"/>
    <col min="14853" max="14854" width="2" bestFit="1" customWidth="1"/>
    <col min="14855" max="14855" width="3" bestFit="1" customWidth="1"/>
    <col min="14856" max="14872" width="2" customWidth="1"/>
    <col min="14873" max="14873" width="3" bestFit="1" customWidth="1"/>
    <col min="14874" max="14874" width="2.7109375" customWidth="1"/>
    <col min="14875" max="14875" width="24.28515625" bestFit="1" customWidth="1"/>
    <col min="14876" max="14876" width="14.140625" bestFit="1" customWidth="1"/>
    <col min="14877" max="14877" width="18.42578125" bestFit="1" customWidth="1"/>
    <col min="14878" max="14878" width="14.42578125" bestFit="1" customWidth="1"/>
    <col min="15103" max="15103" width="36" bestFit="1" customWidth="1"/>
    <col min="15104" max="15104" width="12.28515625" bestFit="1" customWidth="1"/>
    <col min="15105" max="15105" width="8.140625" bestFit="1" customWidth="1"/>
    <col min="15106" max="15106" width="36" bestFit="1" customWidth="1"/>
    <col min="15107" max="15107" width="2" bestFit="1" customWidth="1"/>
    <col min="15108" max="15108" width="3" bestFit="1" customWidth="1"/>
    <col min="15109" max="15110" width="2" bestFit="1" customWidth="1"/>
    <col min="15111" max="15111" width="3" bestFit="1" customWidth="1"/>
    <col min="15112" max="15128" width="2" customWidth="1"/>
    <col min="15129" max="15129" width="3" bestFit="1" customWidth="1"/>
    <col min="15130" max="15130" width="2.7109375" customWidth="1"/>
    <col min="15131" max="15131" width="24.28515625" bestFit="1" customWidth="1"/>
    <col min="15132" max="15132" width="14.140625" bestFit="1" customWidth="1"/>
    <col min="15133" max="15133" width="18.42578125" bestFit="1" customWidth="1"/>
    <col min="15134" max="15134" width="14.42578125" bestFit="1" customWidth="1"/>
    <col min="15359" max="15359" width="36" bestFit="1" customWidth="1"/>
    <col min="15360" max="15360" width="12.28515625" bestFit="1" customWidth="1"/>
    <col min="15361" max="15361" width="8.140625" bestFit="1" customWidth="1"/>
    <col min="15362" max="15362" width="36" bestFit="1" customWidth="1"/>
    <col min="15363" max="15363" width="2" bestFit="1" customWidth="1"/>
    <col min="15364" max="15364" width="3" bestFit="1" customWidth="1"/>
    <col min="15365" max="15366" width="2" bestFit="1" customWidth="1"/>
    <col min="15367" max="15367" width="3" bestFit="1" customWidth="1"/>
    <col min="15368" max="15384" width="2" customWidth="1"/>
    <col min="15385" max="15385" width="3" bestFit="1" customWidth="1"/>
    <col min="15386" max="15386" width="2.7109375" customWidth="1"/>
    <col min="15387" max="15387" width="24.28515625" bestFit="1" customWidth="1"/>
    <col min="15388" max="15388" width="14.140625" bestFit="1" customWidth="1"/>
    <col min="15389" max="15389" width="18.42578125" bestFit="1" customWidth="1"/>
    <col min="15390" max="15390" width="14.42578125" bestFit="1" customWidth="1"/>
    <col min="15615" max="15615" width="36" bestFit="1" customWidth="1"/>
    <col min="15616" max="15616" width="12.28515625" bestFit="1" customWidth="1"/>
    <col min="15617" max="15617" width="8.140625" bestFit="1" customWidth="1"/>
    <col min="15618" max="15618" width="36" bestFit="1" customWidth="1"/>
    <col min="15619" max="15619" width="2" bestFit="1" customWidth="1"/>
    <col min="15620" max="15620" width="3" bestFit="1" customWidth="1"/>
    <col min="15621" max="15622" width="2" bestFit="1" customWidth="1"/>
    <col min="15623" max="15623" width="3" bestFit="1" customWidth="1"/>
    <col min="15624" max="15640" width="2" customWidth="1"/>
    <col min="15641" max="15641" width="3" bestFit="1" customWidth="1"/>
    <col min="15642" max="15642" width="2.7109375" customWidth="1"/>
    <col min="15643" max="15643" width="24.28515625" bestFit="1" customWidth="1"/>
    <col min="15644" max="15644" width="14.140625" bestFit="1" customWidth="1"/>
    <col min="15645" max="15645" width="18.42578125" bestFit="1" customWidth="1"/>
    <col min="15646" max="15646" width="14.42578125" bestFit="1" customWidth="1"/>
    <col min="15871" max="15871" width="36" bestFit="1" customWidth="1"/>
    <col min="15872" max="15872" width="12.28515625" bestFit="1" customWidth="1"/>
    <col min="15873" max="15873" width="8.140625" bestFit="1" customWidth="1"/>
    <col min="15874" max="15874" width="36" bestFit="1" customWidth="1"/>
    <col min="15875" max="15875" width="2" bestFit="1" customWidth="1"/>
    <col min="15876" max="15876" width="3" bestFit="1" customWidth="1"/>
    <col min="15877" max="15878" width="2" bestFit="1" customWidth="1"/>
    <col min="15879" max="15879" width="3" bestFit="1" customWidth="1"/>
    <col min="15880" max="15896" width="2" customWidth="1"/>
    <col min="15897" max="15897" width="3" bestFit="1" customWidth="1"/>
    <col min="15898" max="15898" width="2.7109375" customWidth="1"/>
    <col min="15899" max="15899" width="24.28515625" bestFit="1" customWidth="1"/>
    <col min="15900" max="15900" width="14.140625" bestFit="1" customWidth="1"/>
    <col min="15901" max="15901" width="18.42578125" bestFit="1" customWidth="1"/>
    <col min="15902" max="15902" width="14.42578125" bestFit="1" customWidth="1"/>
    <col min="16127" max="16127" width="36" bestFit="1" customWidth="1"/>
    <col min="16128" max="16128" width="12.28515625" bestFit="1" customWidth="1"/>
    <col min="16129" max="16129" width="8.140625" bestFit="1" customWidth="1"/>
    <col min="16130" max="16130" width="36" bestFit="1" customWidth="1"/>
    <col min="16131" max="16131" width="2" bestFit="1" customWidth="1"/>
    <col min="16132" max="16132" width="3" bestFit="1" customWidth="1"/>
    <col min="16133" max="16134" width="2" bestFit="1" customWidth="1"/>
    <col min="16135" max="16135" width="3" bestFit="1" customWidth="1"/>
    <col min="16136" max="16152" width="2" customWidth="1"/>
    <col min="16153" max="16153" width="3" bestFit="1" customWidth="1"/>
    <col min="16154" max="16154" width="2.7109375" customWidth="1"/>
    <col min="16155" max="16155" width="24.28515625" bestFit="1" customWidth="1"/>
    <col min="16156" max="16156" width="14.140625" bestFit="1" customWidth="1"/>
    <col min="16157" max="16157" width="18.42578125" bestFit="1" customWidth="1"/>
    <col min="16158" max="16158" width="14.42578125" bestFit="1" customWidth="1"/>
  </cols>
  <sheetData>
    <row r="1" spans="1:30" s="141" customFormat="1" ht="30" customHeight="1">
      <c r="A1" s="188" t="s">
        <v>20</v>
      </c>
      <c r="B1" s="184" t="s">
        <v>161</v>
      </c>
      <c r="C1" s="184" t="s">
        <v>163</v>
      </c>
      <c r="D1" s="191" t="s">
        <v>162</v>
      </c>
      <c r="E1" s="192"/>
      <c r="F1" s="192"/>
      <c r="G1" s="192"/>
      <c r="H1" s="192"/>
      <c r="I1" s="192"/>
      <c r="J1" s="192"/>
      <c r="K1" s="192"/>
      <c r="L1" s="192"/>
      <c r="M1" s="192"/>
      <c r="N1" s="192"/>
      <c r="O1" s="192"/>
      <c r="P1" s="192"/>
      <c r="Q1" s="192"/>
      <c r="R1" s="192"/>
      <c r="S1" s="192"/>
      <c r="T1" s="192"/>
      <c r="U1" s="192"/>
      <c r="V1" s="192"/>
      <c r="W1" s="192"/>
      <c r="X1" s="192"/>
      <c r="Y1" s="192"/>
      <c r="Z1" s="192"/>
      <c r="AA1" s="192"/>
      <c r="AB1" s="184" t="s">
        <v>164</v>
      </c>
      <c r="AC1" s="184" t="s">
        <v>165</v>
      </c>
      <c r="AD1" s="184" t="s">
        <v>166</v>
      </c>
    </row>
    <row r="2" spans="1:30" s="141" customFormat="1">
      <c r="A2" s="189"/>
      <c r="B2" s="185"/>
      <c r="C2" s="185"/>
      <c r="D2" s="187" t="s">
        <v>233</v>
      </c>
      <c r="E2" s="187"/>
      <c r="F2" s="187" t="s">
        <v>236</v>
      </c>
      <c r="G2" s="187"/>
      <c r="H2" s="187" t="s">
        <v>237</v>
      </c>
      <c r="I2" s="187"/>
      <c r="J2" s="187" t="s">
        <v>238</v>
      </c>
      <c r="K2" s="187"/>
      <c r="L2" s="187" t="s">
        <v>239</v>
      </c>
      <c r="M2" s="187"/>
      <c r="N2" s="187" t="s">
        <v>240</v>
      </c>
      <c r="O2" s="187"/>
      <c r="P2" s="187" t="s">
        <v>241</v>
      </c>
      <c r="Q2" s="187"/>
      <c r="R2" s="187" t="s">
        <v>242</v>
      </c>
      <c r="S2" s="187"/>
      <c r="T2" s="187" t="s">
        <v>243</v>
      </c>
      <c r="U2" s="187"/>
      <c r="V2" s="187" t="s">
        <v>244</v>
      </c>
      <c r="W2" s="187"/>
      <c r="X2" s="187" t="s">
        <v>245</v>
      </c>
      <c r="Y2" s="187"/>
      <c r="Z2" s="187" t="s">
        <v>246</v>
      </c>
      <c r="AA2" s="187"/>
      <c r="AB2" s="185"/>
      <c r="AC2" s="185"/>
      <c r="AD2" s="185"/>
    </row>
    <row r="3" spans="1:30" s="141" customFormat="1" ht="63" customHeight="1">
      <c r="A3" s="190"/>
      <c r="B3" s="186"/>
      <c r="C3" s="186"/>
      <c r="D3" s="142" t="s">
        <v>234</v>
      </c>
      <c r="E3" s="143" t="s">
        <v>235</v>
      </c>
      <c r="F3" s="142" t="s">
        <v>234</v>
      </c>
      <c r="G3" s="143" t="s">
        <v>235</v>
      </c>
      <c r="H3" s="142" t="s">
        <v>234</v>
      </c>
      <c r="I3" s="143" t="s">
        <v>235</v>
      </c>
      <c r="J3" s="142" t="s">
        <v>234</v>
      </c>
      <c r="K3" s="143" t="s">
        <v>235</v>
      </c>
      <c r="L3" s="142" t="s">
        <v>234</v>
      </c>
      <c r="M3" s="143" t="s">
        <v>235</v>
      </c>
      <c r="N3" s="142" t="s">
        <v>234</v>
      </c>
      <c r="O3" s="143" t="s">
        <v>235</v>
      </c>
      <c r="P3" s="142" t="s">
        <v>234</v>
      </c>
      <c r="Q3" s="143" t="s">
        <v>235</v>
      </c>
      <c r="R3" s="142" t="s">
        <v>234</v>
      </c>
      <c r="S3" s="143" t="s">
        <v>235</v>
      </c>
      <c r="T3" s="142" t="s">
        <v>234</v>
      </c>
      <c r="U3" s="143" t="s">
        <v>235</v>
      </c>
      <c r="V3" s="142" t="s">
        <v>234</v>
      </c>
      <c r="W3" s="143" t="s">
        <v>235</v>
      </c>
      <c r="X3" s="142" t="s">
        <v>234</v>
      </c>
      <c r="Y3" s="143" t="s">
        <v>235</v>
      </c>
      <c r="Z3" s="142" t="s">
        <v>234</v>
      </c>
      <c r="AA3" s="143" t="s">
        <v>235</v>
      </c>
      <c r="AB3" s="186"/>
      <c r="AC3" s="186"/>
      <c r="AD3" s="186"/>
    </row>
    <row r="4" spans="1:30" ht="45">
      <c r="A4" s="155" t="s">
        <v>125</v>
      </c>
      <c r="B4" s="136">
        <v>3</v>
      </c>
      <c r="C4" s="135">
        <v>3</v>
      </c>
      <c r="D4" s="144" t="s">
        <v>224</v>
      </c>
      <c r="E4" s="135">
        <f>+IF(D4="","",(LOOKUP(D4,CriterioControl,CriteriosControles!$B$2:$B$15)))</f>
        <v>5</v>
      </c>
      <c r="F4" s="144" t="s">
        <v>227</v>
      </c>
      <c r="G4" s="135">
        <v>5</v>
      </c>
      <c r="H4" s="144" t="s">
        <v>230</v>
      </c>
      <c r="I4" s="135">
        <v>5</v>
      </c>
      <c r="J4" s="144"/>
      <c r="K4" s="135" t="str">
        <f>+IF(J4="","",(LOOKUP(J4,CriterioControl,CriteriosControles!$B$2:$B$15)))</f>
        <v/>
      </c>
      <c r="L4" s="144"/>
      <c r="M4" s="135" t="str">
        <f>+IF(L4="","",(LOOKUP(L4,CriterioControl,CriteriosControles!$B$2:$B$15)))</f>
        <v/>
      </c>
      <c r="N4" s="136"/>
      <c r="O4" s="135" t="str">
        <f>+IF(N4="","",(LOOKUP(N4,CriterioControl,CriteriosControles!$B$2:$B$15)))</f>
        <v/>
      </c>
      <c r="P4" s="136"/>
      <c r="Q4" s="135" t="str">
        <f>+IF(P4="","",(LOOKUP(P4,CriterioControl,CriteriosControles!$B$2:$B$15)))</f>
        <v/>
      </c>
      <c r="R4" s="136"/>
      <c r="S4" s="135" t="str">
        <f>+IF(R4="","",(LOOKUP(R4,CriterioControl,CriteriosControles!$B$2:$B$15)))</f>
        <v/>
      </c>
      <c r="T4" s="136"/>
      <c r="U4" s="135" t="str">
        <f>+IF(T4="","",(LOOKUP(T4,CriterioControl,CriteriosControles!$B$2:$B$15)))</f>
        <v/>
      </c>
      <c r="V4" s="136"/>
      <c r="W4" s="135" t="str">
        <f>+IF(V4="","",(LOOKUP(V4,CriterioControl,CriteriosControles!$B$2:$B$15)))</f>
        <v/>
      </c>
      <c r="X4" s="136"/>
      <c r="Y4" s="135" t="str">
        <f>+IF(X4="","",(LOOKUP(X4,CriterioControl,CriteriosControles!$B$2:$B$15)))</f>
        <v/>
      </c>
      <c r="Z4" s="136"/>
      <c r="AA4" s="135" t="str">
        <f>+IF(Z4="","",(LOOKUP(Z4,CriterioControl,CriteriosControles!$B$2:$B$15)))</f>
        <v/>
      </c>
      <c r="AB4" s="164">
        <f>(SUM(E4:AA4)/(C4*5))</f>
        <v>1</v>
      </c>
      <c r="AC4" s="164">
        <f>1-AB4</f>
        <v>0</v>
      </c>
      <c r="AD4" s="165">
        <f t="shared" ref="AD4:AD10" si="0">B4*AC4</f>
        <v>0</v>
      </c>
    </row>
    <row r="5" spans="1:30">
      <c r="A5" s="86" t="s">
        <v>129</v>
      </c>
      <c r="B5" s="136">
        <f>Riesgos!I6</f>
        <v>8</v>
      </c>
      <c r="C5" s="135">
        <v>2</v>
      </c>
      <c r="D5" s="144"/>
      <c r="E5" s="135" t="str">
        <f>+IF(D5="","",(LOOKUP(D5,CriterioControl,CriteriosControles!$B$2:$B$15)))</f>
        <v/>
      </c>
      <c r="F5" s="144"/>
      <c r="G5" s="135" t="str">
        <f>+IF(F5="","",(LOOKUP(F5,CriterioControl,CriteriosControles!$B$2:$B$15)))</f>
        <v/>
      </c>
      <c r="H5" s="144"/>
      <c r="I5" s="135" t="str">
        <f>+IF(H5="","",(LOOKUP(H5,CriterioControl,CriteriosControles!$B$2:$B$15)))</f>
        <v/>
      </c>
      <c r="J5" s="144"/>
      <c r="K5" s="135" t="str">
        <f>+IF(J5="","",(LOOKUP(J5,CriterioControl,CriteriosControles!$B$2:$B$15)))</f>
        <v/>
      </c>
      <c r="L5" s="144"/>
      <c r="M5" s="135" t="str">
        <f>+IF(L5="","",(LOOKUP(L5,CriterioControl,CriteriosControles!$B$2:$B$15)))</f>
        <v/>
      </c>
      <c r="N5" s="136"/>
      <c r="O5" s="135" t="str">
        <f>+IF(N5="","",(LOOKUP(N5,CriterioControl,CriteriosControles!$B$2:$B$15)))</f>
        <v/>
      </c>
      <c r="P5" s="136"/>
      <c r="Q5" s="135" t="str">
        <f>+IF(P5="","",(LOOKUP(P5,CriterioControl,CriteriosControles!$B$2:$B$15)))</f>
        <v/>
      </c>
      <c r="R5" s="136"/>
      <c r="S5" s="135" t="str">
        <f>+IF(R5="","",(LOOKUP(R5,CriterioControl,CriteriosControles!$B$2:$B$15)))</f>
        <v/>
      </c>
      <c r="T5" s="136"/>
      <c r="U5" s="135" t="str">
        <f>+IF(T5="","",(LOOKUP(T5,CriterioControl,CriteriosControles!$B$2:$B$15)))</f>
        <v/>
      </c>
      <c r="V5" s="136"/>
      <c r="W5" s="135" t="str">
        <f>+IF(V5="","",(LOOKUP(V5,CriterioControl,CriteriosControles!$B$2:$B$15)))</f>
        <v/>
      </c>
      <c r="X5" s="136"/>
      <c r="Y5" s="135" t="str">
        <f>+IF(X5="","",(LOOKUP(X5,CriterioControl,CriteriosControles!$B$2:$B$15)))</f>
        <v/>
      </c>
      <c r="Z5" s="136"/>
      <c r="AA5" s="135" t="str">
        <f>+IF(Z5="","",(LOOKUP(Z5,CriterioControl,CriteriosControles!$B$2:$B$15)))</f>
        <v/>
      </c>
      <c r="AB5" s="137">
        <f t="shared" ref="AB5:AB23" si="1">(SUM(E5:AA5)/(C5*5))</f>
        <v>0</v>
      </c>
      <c r="AC5" s="137">
        <f t="shared" ref="AC5:AC16" si="2">1-AB5</f>
        <v>1</v>
      </c>
      <c r="AD5" s="138">
        <f t="shared" si="0"/>
        <v>8</v>
      </c>
    </row>
    <row r="6" spans="1:30" ht="45">
      <c r="A6" s="158" t="s">
        <v>144</v>
      </c>
      <c r="B6" s="136">
        <f>Riesgos!I7</f>
        <v>4</v>
      </c>
      <c r="C6" s="135">
        <v>3</v>
      </c>
      <c r="D6" s="144" t="s">
        <v>224</v>
      </c>
      <c r="E6" s="135">
        <f>+IF(D6="","",(LOOKUP(D6,CriterioControl,CriteriosControles!$B$2:$B$15)))</f>
        <v>5</v>
      </c>
      <c r="F6" s="144" t="s">
        <v>219</v>
      </c>
      <c r="G6" s="135" t="str">
        <f>+IF(F6="","",(LOOKUP(F6,CriterioControl,CriteriosControles!$B$2:$B$15)))</f>
        <v>N</v>
      </c>
      <c r="H6" s="144" t="s">
        <v>224</v>
      </c>
      <c r="I6" s="135">
        <f>+IF(H6="","",(LOOKUP(H6,CriterioControl,CriteriosControles!$B$2:$B$15)))</f>
        <v>5</v>
      </c>
      <c r="J6" s="144"/>
      <c r="K6" s="135" t="str">
        <f>+IF(J6="","",(LOOKUP(J6,CriterioControl,CriteriosControles!$B$2:$B$15)))</f>
        <v/>
      </c>
      <c r="L6" s="144"/>
      <c r="M6" s="135" t="str">
        <f>+IF(L6="","",(LOOKUP(L6,CriterioControl,CriteriosControles!$B$2:$B$15)))</f>
        <v/>
      </c>
      <c r="N6" s="136"/>
      <c r="O6" s="135" t="str">
        <f>+IF(N6="","",(LOOKUP(N6,CriterioControl,CriteriosControles!$B$2:$B$15)))</f>
        <v/>
      </c>
      <c r="P6" s="136"/>
      <c r="Q6" s="135" t="str">
        <f>+IF(P6="","",(LOOKUP(P6,CriterioControl,CriteriosControles!$B$2:$B$15)))</f>
        <v/>
      </c>
      <c r="R6" s="136"/>
      <c r="S6" s="135" t="str">
        <f>+IF(R6="","",(LOOKUP(R6,CriterioControl,CriteriosControles!$B$2:$B$15)))</f>
        <v/>
      </c>
      <c r="T6" s="136"/>
      <c r="U6" s="135" t="str">
        <f>+IF(T6="","",(LOOKUP(T6,CriterioControl,CriteriosControles!$B$2:$B$15)))</f>
        <v/>
      </c>
      <c r="V6" s="136"/>
      <c r="W6" s="135" t="str">
        <f>+IF(V6="","",(LOOKUP(V6,CriterioControl,CriteriosControles!$B$2:$B$15)))</f>
        <v/>
      </c>
      <c r="X6" s="136"/>
      <c r="Y6" s="135" t="str">
        <f>+IF(X6="","",(LOOKUP(X6,CriterioControl,CriteriosControles!$B$2:$B$15)))</f>
        <v/>
      </c>
      <c r="Z6" s="136"/>
      <c r="AA6" s="135" t="str">
        <f>+IF(Z6="","",(LOOKUP(Z6,CriterioControl,CriteriosControles!$B$2:$B$15)))</f>
        <v/>
      </c>
      <c r="AB6" s="164">
        <f t="shared" si="1"/>
        <v>0.66666666666666663</v>
      </c>
      <c r="AC6" s="164">
        <f t="shared" si="2"/>
        <v>0.33333333333333337</v>
      </c>
      <c r="AD6" s="165">
        <f t="shared" si="0"/>
        <v>1.3333333333333335</v>
      </c>
    </row>
    <row r="7" spans="1:30" ht="19.5" customHeight="1">
      <c r="A7" s="80" t="s">
        <v>131</v>
      </c>
      <c r="B7" s="136">
        <f>Riesgos!I8</f>
        <v>3</v>
      </c>
      <c r="C7" s="135">
        <v>3</v>
      </c>
      <c r="D7" s="144"/>
      <c r="E7" s="135" t="str">
        <f>+IF(D7="","",(LOOKUP(D7,CriterioControl,CriteriosControles!$B$2:$B$15)))</f>
        <v/>
      </c>
      <c r="F7" s="144"/>
      <c r="G7" s="135" t="str">
        <f>+IF(F7="","",(LOOKUP(F7,CriterioControl,CriteriosControles!$B$2:$B$15)))</f>
        <v/>
      </c>
      <c r="H7" s="144"/>
      <c r="I7" s="135" t="str">
        <f>+IF(H7="","",(LOOKUP(H7,CriterioControl,CriteriosControles!$B$2:$B$15)))</f>
        <v/>
      </c>
      <c r="J7" s="144"/>
      <c r="K7" s="135" t="str">
        <f>+IF(J7="","",(LOOKUP(J7,CriterioControl,CriteriosControles!$B$2:$B$15)))</f>
        <v/>
      </c>
      <c r="L7" s="144"/>
      <c r="M7" s="135" t="str">
        <f>+IF(L7="","",(LOOKUP(L7,CriterioControl,CriteriosControles!$B$2:$B$15)))</f>
        <v/>
      </c>
      <c r="N7" s="136"/>
      <c r="O7" s="135" t="str">
        <f>+IF(N7="","",(LOOKUP(N7,CriterioControl,CriteriosControles!$B$2:$B$15)))</f>
        <v/>
      </c>
      <c r="P7" s="136"/>
      <c r="Q7" s="135" t="str">
        <f>+IF(P7="","",(LOOKUP(P7,CriterioControl,CriteriosControles!$B$2:$B$15)))</f>
        <v/>
      </c>
      <c r="R7" s="136"/>
      <c r="S7" s="135" t="str">
        <f>+IF(R7="","",(LOOKUP(R7,CriterioControl,CriteriosControles!$B$2:$B$15)))</f>
        <v/>
      </c>
      <c r="T7" s="136"/>
      <c r="U7" s="135" t="str">
        <f>+IF(T7="","",(LOOKUP(T7,CriterioControl,CriteriosControles!$B$2:$B$15)))</f>
        <v/>
      </c>
      <c r="V7" s="136"/>
      <c r="W7" s="135" t="str">
        <f>+IF(V7="","",(LOOKUP(V7,CriterioControl,CriteriosControles!$B$2:$B$15)))</f>
        <v/>
      </c>
      <c r="X7" s="136"/>
      <c r="Y7" s="135" t="str">
        <f>+IF(X7="","",(LOOKUP(X7,CriterioControl,CriteriosControles!$B$2:$B$15)))</f>
        <v/>
      </c>
      <c r="Z7" s="136"/>
      <c r="AA7" s="135" t="str">
        <f>+IF(Z7="","",(LOOKUP(Z7,CriterioControl,CriteriosControles!$B$2:$B$15)))</f>
        <v/>
      </c>
      <c r="AB7" s="137">
        <f t="shared" si="1"/>
        <v>0</v>
      </c>
      <c r="AC7" s="137">
        <f t="shared" si="2"/>
        <v>1</v>
      </c>
      <c r="AD7" s="138">
        <f t="shared" si="0"/>
        <v>3</v>
      </c>
    </row>
    <row r="8" spans="1:30" ht="23.65" customHeight="1">
      <c r="A8" s="86" t="s">
        <v>139</v>
      </c>
      <c r="B8" s="136">
        <f>Riesgos!I9</f>
        <v>3</v>
      </c>
      <c r="C8" s="135">
        <v>2</v>
      </c>
      <c r="D8" s="144"/>
      <c r="E8" s="135" t="str">
        <f>+IF(D8="","",(LOOKUP(D8,CriterioControl,CriteriosControles!$B$2:$B$15)))</f>
        <v/>
      </c>
      <c r="F8" s="144"/>
      <c r="G8" s="135" t="str">
        <f>+IF(F8="","",(LOOKUP(F8,CriterioControl,CriteriosControles!$B$2:$B$15)))</f>
        <v/>
      </c>
      <c r="H8" s="144"/>
      <c r="I8" s="135" t="str">
        <f>+IF(H8="","",(LOOKUP(H8,CriterioControl,CriteriosControles!$B$2:$B$15)))</f>
        <v/>
      </c>
      <c r="J8" s="144"/>
      <c r="K8" s="135" t="str">
        <f>+IF(J8="","",(LOOKUP(J8,CriterioControl,CriteriosControles!$B$2:$B$15)))</f>
        <v/>
      </c>
      <c r="L8" s="144"/>
      <c r="M8" s="135" t="str">
        <f>+IF(L8="","",(LOOKUP(L8,CriterioControl,CriteriosControles!$B$2:$B$15)))</f>
        <v/>
      </c>
      <c r="N8" s="136"/>
      <c r="O8" s="135" t="str">
        <f>+IF(N8="","",(LOOKUP(N8,CriterioControl,CriteriosControles!$B$2:$B$15)))</f>
        <v/>
      </c>
      <c r="P8" s="136"/>
      <c r="Q8" s="135" t="str">
        <f>+IF(P8="","",(LOOKUP(P8,CriterioControl,CriteriosControles!$B$2:$B$15)))</f>
        <v/>
      </c>
      <c r="R8" s="136"/>
      <c r="S8" s="135" t="str">
        <f>+IF(R8="","",(LOOKUP(R8,CriterioControl,CriteriosControles!$B$2:$B$15)))</f>
        <v/>
      </c>
      <c r="T8" s="136"/>
      <c r="U8" s="135" t="str">
        <f>+IF(T8="","",(LOOKUP(T8,CriterioControl,CriteriosControles!$B$2:$B$15)))</f>
        <v/>
      </c>
      <c r="V8" s="136"/>
      <c r="W8" s="135" t="str">
        <f>+IF(V8="","",(LOOKUP(V8,CriterioControl,CriteriosControles!$B$2:$B$15)))</f>
        <v/>
      </c>
      <c r="X8" s="136"/>
      <c r="Y8" s="135" t="str">
        <f>+IF(X8="","",(LOOKUP(X8,CriterioControl,CriteriosControles!$B$2:$B$15)))</f>
        <v/>
      </c>
      <c r="Z8" s="136"/>
      <c r="AA8" s="135" t="str">
        <f>+IF(Z8="","",(LOOKUP(Z8,CriterioControl,CriteriosControles!$B$2:$B$15)))</f>
        <v/>
      </c>
      <c r="AB8" s="137">
        <f t="shared" si="1"/>
        <v>0</v>
      </c>
      <c r="AC8" s="137">
        <f t="shared" si="2"/>
        <v>1</v>
      </c>
      <c r="AD8" s="138">
        <f t="shared" si="0"/>
        <v>3</v>
      </c>
    </row>
    <row r="9" spans="1:30">
      <c r="A9" s="86" t="s">
        <v>126</v>
      </c>
      <c r="B9" s="136">
        <f>Riesgos!I10</f>
        <v>3</v>
      </c>
      <c r="C9" s="135">
        <v>2</v>
      </c>
      <c r="D9" s="144"/>
      <c r="E9" s="135" t="str">
        <f>+IF(D9="","",(LOOKUP(D9,CriterioControl,CriteriosControles!$B$2:$B$15)))</f>
        <v/>
      </c>
      <c r="F9" s="144"/>
      <c r="G9" s="135" t="str">
        <f>+IF(F9="","",(LOOKUP(F9,CriterioControl,CriteriosControles!$B$2:$B$15)))</f>
        <v/>
      </c>
      <c r="H9" s="144"/>
      <c r="I9" s="135" t="str">
        <f>+IF(H9="","",(LOOKUP(H9,CriterioControl,CriteriosControles!$B$2:$B$15)))</f>
        <v/>
      </c>
      <c r="J9" s="144"/>
      <c r="K9" s="135" t="str">
        <f>+IF(J9="","",(LOOKUP(J9,CriterioControl,CriteriosControles!$B$2:$B$15)))</f>
        <v/>
      </c>
      <c r="L9" s="144"/>
      <c r="M9" s="135" t="str">
        <f>+IF(L9="","",(LOOKUP(L9,CriterioControl,CriteriosControles!$B$2:$B$15)))</f>
        <v/>
      </c>
      <c r="N9" s="136"/>
      <c r="O9" s="135" t="str">
        <f>+IF(N9="","",(LOOKUP(N9,CriterioControl,CriteriosControles!$B$2:$B$15)))</f>
        <v/>
      </c>
      <c r="P9" s="136"/>
      <c r="Q9" s="135" t="str">
        <f>+IF(P9="","",(LOOKUP(P9,CriterioControl,CriteriosControles!$B$2:$B$15)))</f>
        <v/>
      </c>
      <c r="R9" s="136"/>
      <c r="S9" s="135" t="str">
        <f>+IF(R9="","",(LOOKUP(R9,CriterioControl,CriteriosControles!$B$2:$B$15)))</f>
        <v/>
      </c>
      <c r="T9" s="136"/>
      <c r="U9" s="135" t="str">
        <f>+IF(T9="","",(LOOKUP(T9,CriterioControl,CriteriosControles!$B$2:$B$15)))</f>
        <v/>
      </c>
      <c r="V9" s="136"/>
      <c r="W9" s="135" t="str">
        <f>+IF(V9="","",(LOOKUP(V9,CriterioControl,CriteriosControles!$B$2:$B$15)))</f>
        <v/>
      </c>
      <c r="X9" s="136"/>
      <c r="Y9" s="135" t="str">
        <f>+IF(X9="","",(LOOKUP(X9,CriterioControl,CriteriosControles!$B$2:$B$15)))</f>
        <v/>
      </c>
      <c r="Z9" s="136"/>
      <c r="AA9" s="135" t="str">
        <f>+IF(Z9="","",(LOOKUP(Z9,CriterioControl,CriteriosControles!$B$2:$B$15)))</f>
        <v/>
      </c>
      <c r="AB9" s="137">
        <f t="shared" si="1"/>
        <v>0</v>
      </c>
      <c r="AC9" s="137">
        <f t="shared" si="2"/>
        <v>1</v>
      </c>
      <c r="AD9" s="138">
        <f t="shared" si="0"/>
        <v>3</v>
      </c>
    </row>
    <row r="10" spans="1:30">
      <c r="A10" s="87" t="s">
        <v>112</v>
      </c>
      <c r="B10" s="136">
        <f>Riesgos!I11</f>
        <v>15</v>
      </c>
      <c r="C10" s="135">
        <v>2</v>
      </c>
      <c r="D10" s="144"/>
      <c r="E10" s="135" t="str">
        <f>+IF(D10="","",(LOOKUP(D10,CriterioControl,CriteriosControles!$B$2:$B$15)))</f>
        <v/>
      </c>
      <c r="F10" s="144"/>
      <c r="G10" s="135" t="str">
        <f>+IF(F10="","",(LOOKUP(F10,CriterioControl,CriteriosControles!$B$2:$B$15)))</f>
        <v/>
      </c>
      <c r="H10" s="144"/>
      <c r="I10" s="135" t="str">
        <f>+IF(H10="","",(LOOKUP(H10,CriterioControl,CriteriosControles!$B$2:$B$15)))</f>
        <v/>
      </c>
      <c r="J10" s="144"/>
      <c r="K10" s="135" t="str">
        <f>+IF(J10="","",(LOOKUP(J10,CriterioControl,CriteriosControles!$B$2:$B$15)))</f>
        <v/>
      </c>
      <c r="L10" s="144"/>
      <c r="M10" s="135" t="str">
        <f>+IF(L10="","",(LOOKUP(L10,CriterioControl,CriteriosControles!$B$2:$B$15)))</f>
        <v/>
      </c>
      <c r="N10" s="136"/>
      <c r="O10" s="135" t="str">
        <f>+IF(N10="","",(LOOKUP(N10,CriterioControl,CriteriosControles!$B$2:$B$15)))</f>
        <v/>
      </c>
      <c r="P10" s="136"/>
      <c r="Q10" s="135" t="str">
        <f>+IF(P10="","",(LOOKUP(P10,CriterioControl,CriteriosControles!$B$2:$B$15)))</f>
        <v/>
      </c>
      <c r="R10" s="136"/>
      <c r="S10" s="135" t="str">
        <f>+IF(R10="","",(LOOKUP(R10,CriterioControl,CriteriosControles!$B$2:$B$15)))</f>
        <v/>
      </c>
      <c r="T10" s="136"/>
      <c r="U10" s="135" t="str">
        <f>+IF(T10="","",(LOOKUP(T10,CriterioControl,CriteriosControles!$B$2:$B$15)))</f>
        <v/>
      </c>
      <c r="V10" s="136"/>
      <c r="W10" s="135" t="str">
        <f>+IF(V10="","",(LOOKUP(V10,CriterioControl,CriteriosControles!$B$2:$B$15)))</f>
        <v/>
      </c>
      <c r="X10" s="136"/>
      <c r="Y10" s="135" t="str">
        <f>+IF(X10="","",(LOOKUP(X10,CriterioControl,CriteriosControles!$B$2:$B$15)))</f>
        <v/>
      </c>
      <c r="Z10" s="136"/>
      <c r="AA10" s="135" t="str">
        <f>+IF(Z10="","",(LOOKUP(Z10,CriterioControl,CriteriosControles!$B$2:$B$15)))</f>
        <v/>
      </c>
      <c r="AB10" s="137">
        <f t="shared" si="1"/>
        <v>0</v>
      </c>
      <c r="AC10" s="137">
        <f t="shared" si="2"/>
        <v>1</v>
      </c>
      <c r="AD10" s="138">
        <f t="shared" si="0"/>
        <v>15</v>
      </c>
    </row>
    <row r="11" spans="1:30">
      <c r="A11" s="87" t="s">
        <v>118</v>
      </c>
      <c r="B11" s="136">
        <f>Riesgos!I12</f>
        <v>15</v>
      </c>
      <c r="C11" s="135">
        <v>4</v>
      </c>
      <c r="D11" s="144"/>
      <c r="E11" s="135" t="str">
        <f>+IF(D11="","",(LOOKUP(D11,CriterioControl,CriteriosControles!$B$2:$B$15)))</f>
        <v/>
      </c>
      <c r="F11" s="144"/>
      <c r="G11" s="135" t="str">
        <f>+IF(F11="","",(LOOKUP(F11,CriterioControl,CriteriosControles!$B$2:$B$15)))</f>
        <v/>
      </c>
      <c r="H11" s="144"/>
      <c r="I11" s="135" t="str">
        <f>+IF(H11="","",(LOOKUP(H11,CriterioControl,CriteriosControles!$B$2:$B$15)))</f>
        <v/>
      </c>
      <c r="J11" s="144"/>
      <c r="K11" s="135" t="str">
        <f>+IF(J11="","",(LOOKUP(J11,CriterioControl,CriteriosControles!$B$2:$B$15)))</f>
        <v/>
      </c>
      <c r="L11" s="144"/>
      <c r="M11" s="135" t="str">
        <f>+IF(L11="","",(LOOKUP(L11,CriterioControl,CriteriosControles!$B$2:$B$15)))</f>
        <v/>
      </c>
      <c r="N11" s="136"/>
      <c r="O11" s="135" t="str">
        <f>+IF(N11="","",(LOOKUP(N11,CriterioControl,CriteriosControles!$B$2:$B$15)))</f>
        <v/>
      </c>
      <c r="P11" s="136"/>
      <c r="Q11" s="135" t="str">
        <f>+IF(P11="","",(LOOKUP(P11,CriterioControl,CriteriosControles!$B$2:$B$15)))</f>
        <v/>
      </c>
      <c r="R11" s="136"/>
      <c r="S11" s="135" t="str">
        <f>+IF(R11="","",(LOOKUP(R11,CriterioControl,CriteriosControles!$B$2:$B$15)))</f>
        <v/>
      </c>
      <c r="T11" s="136"/>
      <c r="U11" s="135" t="str">
        <f>+IF(T11="","",(LOOKUP(T11,CriterioControl,CriteriosControles!$B$2:$B$15)))</f>
        <v/>
      </c>
      <c r="V11" s="136"/>
      <c r="W11" s="135" t="str">
        <f>+IF(V11="","",(LOOKUP(V11,CriterioControl,CriteriosControles!$B$2:$B$15)))</f>
        <v/>
      </c>
      <c r="X11" s="136"/>
      <c r="Y11" s="135" t="str">
        <f>+IF(X11="","",(LOOKUP(X11,CriterioControl,CriteriosControles!$B$2:$B$15)))</f>
        <v/>
      </c>
      <c r="Z11" s="136"/>
      <c r="AA11" s="135" t="str">
        <f>+IF(Z11="","",(LOOKUP(Z11,CriterioControl,CriteriosControles!$B$2:$B$15)))</f>
        <v/>
      </c>
      <c r="AB11" s="137">
        <f t="shared" si="1"/>
        <v>0</v>
      </c>
      <c r="AC11" s="137">
        <f t="shared" si="2"/>
        <v>1</v>
      </c>
      <c r="AD11" s="138">
        <f>AC11*B11</f>
        <v>15</v>
      </c>
    </row>
    <row r="12" spans="1:30">
      <c r="A12" s="87" t="s">
        <v>119</v>
      </c>
      <c r="B12" s="136">
        <f>Riesgos!I13</f>
        <v>9</v>
      </c>
      <c r="C12" s="135">
        <v>4</v>
      </c>
      <c r="D12" s="144"/>
      <c r="E12" s="135" t="str">
        <f>+IF(D12="","",(LOOKUP(D12,CriterioControl,CriteriosControles!$B$2:$B$15)))</f>
        <v/>
      </c>
      <c r="F12" s="144"/>
      <c r="G12" s="135" t="str">
        <f>+IF(F12="","",(LOOKUP(F12,CriterioControl,CriteriosControles!$B$2:$B$15)))</f>
        <v/>
      </c>
      <c r="H12" s="144"/>
      <c r="I12" s="135" t="str">
        <f>+IF(H12="","",(LOOKUP(H12,CriterioControl,CriteriosControles!$B$2:$B$15)))</f>
        <v/>
      </c>
      <c r="J12" s="144"/>
      <c r="K12" s="135" t="str">
        <f>+IF(J12="","",(LOOKUP(J12,CriterioControl,CriteriosControles!$B$2:$B$15)))</f>
        <v/>
      </c>
      <c r="L12" s="144"/>
      <c r="M12" s="135" t="str">
        <f>+IF(L12="","",(LOOKUP(L12,CriterioControl,CriteriosControles!$B$2:$B$15)))</f>
        <v/>
      </c>
      <c r="N12" s="136"/>
      <c r="O12" s="135" t="str">
        <f>+IF(N12="","",(LOOKUP(N12,CriterioControl,CriteriosControles!$B$2:$B$15)))</f>
        <v/>
      </c>
      <c r="P12" s="136"/>
      <c r="Q12" s="135" t="str">
        <f>+IF(P12="","",(LOOKUP(P12,CriterioControl,CriteriosControles!$B$2:$B$15)))</f>
        <v/>
      </c>
      <c r="R12" s="136"/>
      <c r="S12" s="135" t="str">
        <f>+IF(R12="","",(LOOKUP(R12,CriterioControl,CriteriosControles!$B$2:$B$15)))</f>
        <v/>
      </c>
      <c r="T12" s="136"/>
      <c r="U12" s="135" t="str">
        <f>+IF(T12="","",(LOOKUP(T12,CriterioControl,CriteriosControles!$B$2:$B$15)))</f>
        <v/>
      </c>
      <c r="V12" s="136"/>
      <c r="W12" s="135" t="str">
        <f>+IF(V12="","",(LOOKUP(V12,CriterioControl,CriteriosControles!$B$2:$B$15)))</f>
        <v/>
      </c>
      <c r="X12" s="136"/>
      <c r="Y12" s="135" t="str">
        <f>+IF(X12="","",(LOOKUP(X12,CriterioControl,CriteriosControles!$B$2:$B$15)))</f>
        <v/>
      </c>
      <c r="Z12" s="136"/>
      <c r="AA12" s="135" t="str">
        <f>+IF(Z12="","",(LOOKUP(Z12,CriterioControl,CriteriosControles!$B$2:$B$15)))</f>
        <v/>
      </c>
      <c r="AB12" s="137">
        <f t="shared" si="1"/>
        <v>0</v>
      </c>
      <c r="AC12" s="137">
        <f t="shared" si="2"/>
        <v>1</v>
      </c>
      <c r="AD12" s="138">
        <f>AC12*B12</f>
        <v>9</v>
      </c>
    </row>
    <row r="13" spans="1:30">
      <c r="A13" s="80" t="s">
        <v>113</v>
      </c>
      <c r="B13" s="136">
        <f>Riesgos!I14</f>
        <v>12</v>
      </c>
      <c r="C13" s="135">
        <v>3</v>
      </c>
      <c r="D13" s="144"/>
      <c r="E13" s="135" t="str">
        <f>+IF(D13="","",(LOOKUP(D13,CriterioControl,CriteriosControles!$B$2:$B$15)))</f>
        <v/>
      </c>
      <c r="F13" s="144"/>
      <c r="G13" s="135" t="str">
        <f>+IF(F13="","",(LOOKUP(F13,CriterioControl,CriteriosControles!$B$2:$B$15)))</f>
        <v/>
      </c>
      <c r="H13" s="144"/>
      <c r="I13" s="135" t="str">
        <f>+IF(H13="","",(LOOKUP(H13,CriterioControl,CriteriosControles!$B$2:$B$15)))</f>
        <v/>
      </c>
      <c r="J13" s="144"/>
      <c r="K13" s="135" t="str">
        <f>+IF(J13="","",(LOOKUP(J13,CriterioControl,CriteriosControles!$B$2:$B$15)))</f>
        <v/>
      </c>
      <c r="L13" s="144"/>
      <c r="M13" s="135" t="str">
        <f>+IF(L13="","",(LOOKUP(L13,CriterioControl,CriteriosControles!$B$2:$B$15)))</f>
        <v/>
      </c>
      <c r="N13" s="136"/>
      <c r="O13" s="135" t="str">
        <f>+IF(N13="","",(LOOKUP(N13,CriterioControl,CriteriosControles!$B$2:$B$15)))</f>
        <v/>
      </c>
      <c r="P13" s="136"/>
      <c r="Q13" s="135" t="str">
        <f>+IF(P13="","",(LOOKUP(P13,CriterioControl,CriteriosControles!$B$2:$B$15)))</f>
        <v/>
      </c>
      <c r="R13" s="136"/>
      <c r="S13" s="135" t="str">
        <f>+IF(R13="","",(LOOKUP(R13,CriterioControl,CriteriosControles!$B$2:$B$15)))</f>
        <v/>
      </c>
      <c r="T13" s="136"/>
      <c r="U13" s="135" t="str">
        <f>+IF(T13="","",(LOOKUP(T13,CriterioControl,CriteriosControles!$B$2:$B$15)))</f>
        <v/>
      </c>
      <c r="V13" s="136"/>
      <c r="W13" s="135" t="str">
        <f>+IF(V13="","",(LOOKUP(V13,CriterioControl,CriteriosControles!$B$2:$B$15)))</f>
        <v/>
      </c>
      <c r="X13" s="136"/>
      <c r="Y13" s="135" t="str">
        <f>+IF(X13="","",(LOOKUP(X13,CriterioControl,CriteriosControles!$B$2:$B$15)))</f>
        <v/>
      </c>
      <c r="Z13" s="136"/>
      <c r="AA13" s="135" t="str">
        <f>+IF(Z13="","",(LOOKUP(Z13,CriterioControl,CriteriosControles!$B$2:$B$15)))</f>
        <v/>
      </c>
      <c r="AB13" s="137">
        <f t="shared" si="1"/>
        <v>0</v>
      </c>
      <c r="AC13" s="137">
        <f t="shared" si="2"/>
        <v>1</v>
      </c>
      <c r="AD13" s="138">
        <f t="shared" ref="AD13:AD23" si="3">B13*AC13</f>
        <v>12</v>
      </c>
    </row>
    <row r="14" spans="1:30">
      <c r="A14" s="87" t="s">
        <v>117</v>
      </c>
      <c r="B14" s="136">
        <f>Riesgos!I15</f>
        <v>8</v>
      </c>
      <c r="C14" s="135">
        <v>1</v>
      </c>
      <c r="D14" s="144"/>
      <c r="E14" s="135" t="str">
        <f>+IF(D14="","",(LOOKUP(D14,CriterioControl,CriteriosControles!$B$2:$B$15)))</f>
        <v/>
      </c>
      <c r="F14" s="144"/>
      <c r="G14" s="135" t="str">
        <f>+IF(F14="","",(LOOKUP(F14,CriterioControl,CriteriosControles!$B$2:$B$15)))</f>
        <v/>
      </c>
      <c r="H14" s="144"/>
      <c r="I14" s="135" t="str">
        <f>+IF(H14="","",(LOOKUP(H14,CriterioControl,CriteriosControles!$B$2:$B$15)))</f>
        <v/>
      </c>
      <c r="J14" s="144"/>
      <c r="K14" s="135" t="str">
        <f>+IF(J14="","",(LOOKUP(J14,CriterioControl,CriteriosControles!$B$2:$B$15)))</f>
        <v/>
      </c>
      <c r="L14" s="144"/>
      <c r="M14" s="135" t="str">
        <f>+IF(L14="","",(LOOKUP(L14,CriterioControl,CriteriosControles!$B$2:$B$15)))</f>
        <v/>
      </c>
      <c r="N14" s="136"/>
      <c r="O14" s="135" t="str">
        <f>+IF(N14="","",(LOOKUP(N14,CriterioControl,CriteriosControles!$B$2:$B$15)))</f>
        <v/>
      </c>
      <c r="P14" s="136"/>
      <c r="Q14" s="135" t="str">
        <f>+IF(P14="","",(LOOKUP(P14,CriterioControl,CriteriosControles!$B$2:$B$15)))</f>
        <v/>
      </c>
      <c r="R14" s="136"/>
      <c r="S14" s="135" t="str">
        <f>+IF(R14="","",(LOOKUP(R14,CriterioControl,CriteriosControles!$B$2:$B$15)))</f>
        <v/>
      </c>
      <c r="T14" s="136"/>
      <c r="U14" s="135" t="str">
        <f>+IF(T14="","",(LOOKUP(T14,CriterioControl,CriteriosControles!$B$2:$B$15)))</f>
        <v/>
      </c>
      <c r="V14" s="136"/>
      <c r="W14" s="135" t="str">
        <f>+IF(V14="","",(LOOKUP(V14,CriterioControl,CriteriosControles!$B$2:$B$15)))</f>
        <v/>
      </c>
      <c r="X14" s="136"/>
      <c r="Y14" s="135" t="str">
        <f>+IF(X14="","",(LOOKUP(X14,CriterioControl,CriteriosControles!$B$2:$B$15)))</f>
        <v/>
      </c>
      <c r="Z14" s="136"/>
      <c r="AA14" s="135" t="str">
        <f>+IF(Z14="","",(LOOKUP(Z14,CriterioControl,CriteriosControles!$B$2:$B$15)))</f>
        <v/>
      </c>
      <c r="AB14" s="137">
        <f t="shared" si="1"/>
        <v>0</v>
      </c>
      <c r="AC14" s="137">
        <f t="shared" si="2"/>
        <v>1</v>
      </c>
      <c r="AD14" s="138">
        <f t="shared" si="3"/>
        <v>8</v>
      </c>
    </row>
    <row r="15" spans="1:30" ht="38.25">
      <c r="A15" s="86" t="s">
        <v>134</v>
      </c>
      <c r="B15" s="136">
        <f>Riesgos!I16</f>
        <v>8</v>
      </c>
      <c r="C15" s="135">
        <v>1</v>
      </c>
      <c r="D15" s="144"/>
      <c r="E15" s="135" t="str">
        <f>+IF(D15="","",(LOOKUP(D15,CriterioControl,CriteriosControles!$B$2:$B$15)))</f>
        <v/>
      </c>
      <c r="F15" s="144"/>
      <c r="G15" s="135" t="str">
        <f>+IF(F15="","",(LOOKUP(F15,CriterioControl,CriteriosControles!$B$2:$B$15)))</f>
        <v/>
      </c>
      <c r="H15" s="144"/>
      <c r="I15" s="135" t="str">
        <f>+IF(H15="","",(LOOKUP(H15,CriterioControl,CriteriosControles!$B$2:$B$15)))</f>
        <v/>
      </c>
      <c r="J15" s="144"/>
      <c r="K15" s="135" t="str">
        <f>+IF(J15="","",(LOOKUP(J15,CriterioControl,CriteriosControles!$B$2:$B$15)))</f>
        <v/>
      </c>
      <c r="L15" s="144"/>
      <c r="M15" s="135" t="str">
        <f>+IF(L15="","",(LOOKUP(L15,CriterioControl,CriteriosControles!$B$2:$B$15)))</f>
        <v/>
      </c>
      <c r="N15" s="136"/>
      <c r="O15" s="135" t="str">
        <f>+IF(N15="","",(LOOKUP(N15,CriterioControl,CriteriosControles!$B$2:$B$15)))</f>
        <v/>
      </c>
      <c r="P15" s="136"/>
      <c r="Q15" s="135" t="str">
        <f>+IF(P15="","",(LOOKUP(P15,CriterioControl,CriteriosControles!$B$2:$B$15)))</f>
        <v/>
      </c>
      <c r="R15" s="136"/>
      <c r="S15" s="135" t="str">
        <f>+IF(R15="","",(LOOKUP(R15,CriterioControl,CriteriosControles!$B$2:$B$15)))</f>
        <v/>
      </c>
      <c r="T15" s="136"/>
      <c r="U15" s="135" t="str">
        <f>+IF(T15="","",(LOOKUP(T15,CriterioControl,CriteriosControles!$B$2:$B$15)))</f>
        <v/>
      </c>
      <c r="V15" s="136"/>
      <c r="W15" s="135" t="str">
        <f>+IF(V15="","",(LOOKUP(V15,CriterioControl,CriteriosControles!$B$2:$B$15)))</f>
        <v/>
      </c>
      <c r="X15" s="136"/>
      <c r="Y15" s="135" t="str">
        <f>+IF(X15="","",(LOOKUP(X15,CriterioControl,CriteriosControles!$B$2:$B$15)))</f>
        <v/>
      </c>
      <c r="Z15" s="136"/>
      <c r="AA15" s="135" t="str">
        <f>+IF(Z15="","",(LOOKUP(Z15,CriterioControl,CriteriosControles!$B$2:$B$15)))</f>
        <v/>
      </c>
      <c r="AB15" s="137">
        <f t="shared" si="1"/>
        <v>0</v>
      </c>
      <c r="AC15" s="137">
        <f t="shared" si="2"/>
        <v>1</v>
      </c>
      <c r="AD15" s="138">
        <f t="shared" si="3"/>
        <v>8</v>
      </c>
    </row>
    <row r="16" spans="1:30">
      <c r="A16" s="86" t="s">
        <v>154</v>
      </c>
      <c r="B16" s="136">
        <f>Riesgos!I17</f>
        <v>3</v>
      </c>
      <c r="C16" s="135">
        <v>3</v>
      </c>
      <c r="D16" s="144"/>
      <c r="E16" s="135" t="str">
        <f>+IF(D16="","",(LOOKUP(D16,CriterioControl,CriteriosControles!$B$2:$B$15)))</f>
        <v/>
      </c>
      <c r="F16" s="144"/>
      <c r="G16" s="135" t="str">
        <f>+IF(F16="","",(LOOKUP(F16,CriterioControl,CriteriosControles!$B$2:$B$15)))</f>
        <v/>
      </c>
      <c r="H16" s="144"/>
      <c r="I16" s="135" t="str">
        <f>+IF(H16="","",(LOOKUP(H16,CriterioControl,CriteriosControles!$B$2:$B$15)))</f>
        <v/>
      </c>
      <c r="J16" s="144"/>
      <c r="K16" s="135" t="str">
        <f>+IF(J16="","",(LOOKUP(J16,CriterioControl,CriteriosControles!$B$2:$B$15)))</f>
        <v/>
      </c>
      <c r="L16" s="144"/>
      <c r="M16" s="135" t="str">
        <f>+IF(L16="","",(LOOKUP(L16,CriterioControl,CriteriosControles!$B$2:$B$15)))</f>
        <v/>
      </c>
      <c r="N16" s="136"/>
      <c r="O16" s="135" t="str">
        <f>+IF(N16="","",(LOOKUP(N16,CriterioControl,CriteriosControles!$B$2:$B$15)))</f>
        <v/>
      </c>
      <c r="P16" s="136"/>
      <c r="Q16" s="135" t="str">
        <f>+IF(P16="","",(LOOKUP(P16,CriterioControl,CriteriosControles!$B$2:$B$15)))</f>
        <v/>
      </c>
      <c r="R16" s="136"/>
      <c r="S16" s="135" t="str">
        <f>+IF(R16="","",(LOOKUP(R16,CriterioControl,CriteriosControles!$B$2:$B$15)))</f>
        <v/>
      </c>
      <c r="T16" s="136"/>
      <c r="U16" s="135" t="str">
        <f>+IF(T16="","",(LOOKUP(T16,CriterioControl,CriteriosControles!$B$2:$B$15)))</f>
        <v/>
      </c>
      <c r="V16" s="136"/>
      <c r="W16" s="135" t="str">
        <f>+IF(V16="","",(LOOKUP(V16,CriterioControl,CriteriosControles!$B$2:$B$15)))</f>
        <v/>
      </c>
      <c r="X16" s="136"/>
      <c r="Y16" s="135" t="str">
        <f>+IF(X16="","",(LOOKUP(X16,CriterioControl,CriteriosControles!$B$2:$B$15)))</f>
        <v/>
      </c>
      <c r="Z16" s="136"/>
      <c r="AA16" s="135" t="str">
        <f>+IF(Z16="","",(LOOKUP(Z16,CriterioControl,CriteriosControles!$B$2:$B$15)))</f>
        <v/>
      </c>
      <c r="AB16" s="137">
        <f t="shared" si="1"/>
        <v>0</v>
      </c>
      <c r="AC16" s="137">
        <f t="shared" si="2"/>
        <v>1</v>
      </c>
      <c r="AD16" s="138">
        <f t="shared" si="3"/>
        <v>3</v>
      </c>
    </row>
    <row r="17" spans="1:30">
      <c r="A17" s="134" t="str">
        <f>Riesgos!C18</f>
        <v>Alteración intencional o fortuita de la información financiera</v>
      </c>
      <c r="B17" s="136">
        <f>Riesgos!I18</f>
        <v>6</v>
      </c>
      <c r="C17" s="135">
        <v>3</v>
      </c>
      <c r="D17" s="144"/>
      <c r="E17" s="135" t="str">
        <f>+IF(D17="","",(LOOKUP(D17,CriterioControl,CriteriosControles!$B$2:$B$15)))</f>
        <v/>
      </c>
      <c r="F17" s="144"/>
      <c r="G17" s="135" t="str">
        <f>+IF(F17="","",(LOOKUP(F17,CriterioControl,CriteriosControles!$B$2:$B$15)))</f>
        <v/>
      </c>
      <c r="H17" s="144"/>
      <c r="I17" s="135" t="str">
        <f>+IF(H17="","",(LOOKUP(H17,CriterioControl,CriteriosControles!$B$2:$B$15)))</f>
        <v/>
      </c>
      <c r="J17" s="144"/>
      <c r="K17" s="135" t="str">
        <f>+IF(J17="","",(LOOKUP(J17,CriterioControl,CriteriosControles!$B$2:$B$15)))</f>
        <v/>
      </c>
      <c r="L17" s="144"/>
      <c r="M17" s="135" t="str">
        <f>+IF(L17="","",(LOOKUP(L17,CriterioControl,CriteriosControles!$B$2:$B$15)))</f>
        <v/>
      </c>
      <c r="N17" s="136"/>
      <c r="O17" s="135" t="str">
        <f>+IF(N17="","",(LOOKUP(N17,CriterioControl,CriteriosControles!$B$2:$B$15)))</f>
        <v/>
      </c>
      <c r="P17" s="136"/>
      <c r="Q17" s="135" t="str">
        <f>+IF(P17="","",(LOOKUP(P17,CriterioControl,CriteriosControles!$B$2:$B$15)))</f>
        <v/>
      </c>
      <c r="R17" s="136"/>
      <c r="S17" s="135" t="str">
        <f>+IF(R17="","",(LOOKUP(R17,CriterioControl,CriteriosControles!$B$2:$B$15)))</f>
        <v/>
      </c>
      <c r="T17" s="136"/>
      <c r="U17" s="135" t="str">
        <f>+IF(T17="","",(LOOKUP(T17,CriterioControl,CriteriosControles!$B$2:$B$15)))</f>
        <v/>
      </c>
      <c r="V17" s="136"/>
      <c r="W17" s="135" t="str">
        <f>+IF(V17="","",(LOOKUP(V17,CriterioControl,CriteriosControles!$B$2:$B$15)))</f>
        <v/>
      </c>
      <c r="X17" s="136"/>
      <c r="Y17" s="135" t="str">
        <f>+IF(X17="","",(LOOKUP(X17,CriterioControl,CriteriosControles!$B$2:$B$15)))</f>
        <v/>
      </c>
      <c r="Z17" s="136"/>
      <c r="AA17" s="135" t="str">
        <f>+IF(Z17="","",(LOOKUP(Z17,CriterioControl,CriteriosControles!$B$2:$B$15)))</f>
        <v/>
      </c>
      <c r="AB17" s="137">
        <f t="shared" si="1"/>
        <v>0</v>
      </c>
      <c r="AC17" s="137">
        <f t="shared" ref="AC17:AC23" si="4">1-AB17</f>
        <v>1</v>
      </c>
      <c r="AD17" s="138">
        <f t="shared" si="3"/>
        <v>6</v>
      </c>
    </row>
    <row r="18" spans="1:30" ht="45">
      <c r="A18" s="171" t="str">
        <f>Riesgos!C19</f>
        <v xml:space="preserve">Manejo inadecuado de la información física o digital en la entidad  </v>
      </c>
      <c r="B18" s="136">
        <f>Riesgos!I19</f>
        <v>4</v>
      </c>
      <c r="C18" s="135">
        <v>3</v>
      </c>
      <c r="D18" s="144" t="s">
        <v>224</v>
      </c>
      <c r="E18" s="135">
        <f>+IF(D18="","",(LOOKUP(D18,CriterioControl,CriteriosControles!$B$2:$B$15)))</f>
        <v>5</v>
      </c>
      <c r="F18" s="144" t="s">
        <v>224</v>
      </c>
      <c r="G18" s="135">
        <f>+IF(F18="","",(LOOKUP(F18,CriterioControl,CriteriosControles!$B$2:$B$15)))</f>
        <v>5</v>
      </c>
      <c r="H18" s="144" t="s">
        <v>221</v>
      </c>
      <c r="I18" s="135">
        <f>+IF(H18="","",(LOOKUP(H18,CriterioControl,CriteriosControles!$B$2:$B$15)))</f>
        <v>1</v>
      </c>
      <c r="J18" s="144"/>
      <c r="K18" s="135" t="str">
        <f>+IF(J18="","",(LOOKUP(J18,CriterioControl,CriteriosControles!$B$2:$B$15)))</f>
        <v/>
      </c>
      <c r="L18" s="144"/>
      <c r="M18" s="135" t="str">
        <f>+IF(L18="","",(LOOKUP(L18,CriterioControl,CriteriosControles!$B$2:$B$15)))</f>
        <v/>
      </c>
      <c r="N18" s="136"/>
      <c r="O18" s="135" t="str">
        <f>+IF(N18="","",(LOOKUP(N18,CriterioControl,CriteriosControles!$B$2:$B$15)))</f>
        <v/>
      </c>
      <c r="P18" s="136"/>
      <c r="Q18" s="135" t="str">
        <f>+IF(P18="","",(LOOKUP(P18,CriterioControl,CriteriosControles!$B$2:$B$15)))</f>
        <v/>
      </c>
      <c r="R18" s="136"/>
      <c r="S18" s="135" t="str">
        <f>+IF(R18="","",(LOOKUP(R18,CriterioControl,CriteriosControles!$B$2:$B$15)))</f>
        <v/>
      </c>
      <c r="T18" s="136"/>
      <c r="U18" s="135" t="str">
        <f>+IF(T18="","",(LOOKUP(T18,CriterioControl,CriteriosControles!$B$2:$B$15)))</f>
        <v/>
      </c>
      <c r="V18" s="136"/>
      <c r="W18" s="135" t="str">
        <f>+IF(V18="","",(LOOKUP(V18,CriterioControl,CriteriosControles!$B$2:$B$15)))</f>
        <v/>
      </c>
      <c r="X18" s="136"/>
      <c r="Y18" s="135" t="str">
        <f>+IF(X18="","",(LOOKUP(X18,CriterioControl,CriteriosControles!$B$2:$B$15)))</f>
        <v/>
      </c>
      <c r="Z18" s="136"/>
      <c r="AA18" s="135" t="str">
        <f>+IF(Z18="","",(LOOKUP(Z18,CriterioControl,CriteriosControles!$B$2:$B$15)))</f>
        <v/>
      </c>
      <c r="AB18" s="164">
        <f t="shared" si="1"/>
        <v>0.73333333333333328</v>
      </c>
      <c r="AC18" s="164">
        <f t="shared" si="4"/>
        <v>0.26666666666666672</v>
      </c>
      <c r="AD18" s="165">
        <f t="shared" si="3"/>
        <v>1.0666666666666669</v>
      </c>
    </row>
    <row r="19" spans="1:30">
      <c r="A19" s="134" t="str">
        <f>Riesgos!C20</f>
        <v>Alteración intencional o fortuita de la cartera de los contribuyentes</v>
      </c>
      <c r="B19" s="136">
        <f>Riesgos!I20</f>
        <v>8</v>
      </c>
      <c r="C19" s="135">
        <v>2</v>
      </c>
      <c r="D19" s="144"/>
      <c r="E19" s="135" t="str">
        <f>+IF(D19="","",(LOOKUP(D19,CriterioControl,CriteriosControles!$B$2:$B$15)))</f>
        <v/>
      </c>
      <c r="F19" s="144"/>
      <c r="G19" s="135" t="str">
        <f>+IF(F19="","",(LOOKUP(F19,CriterioControl,CriteriosControles!$B$2:$B$15)))</f>
        <v/>
      </c>
      <c r="H19" s="144"/>
      <c r="I19" s="135" t="str">
        <f>+IF(H19="","",(LOOKUP(H19,CriterioControl,CriteriosControles!$B$2:$B$15)))</f>
        <v/>
      </c>
      <c r="J19" s="144"/>
      <c r="K19" s="135" t="str">
        <f>+IF(J19="","",(LOOKUP(J19,CriterioControl,CriteriosControles!$B$2:$B$15)))</f>
        <v/>
      </c>
      <c r="L19" s="144"/>
      <c r="M19" s="135" t="str">
        <f>+IF(L19="","",(LOOKUP(L19,CriterioControl,CriteriosControles!$B$2:$B$15)))</f>
        <v/>
      </c>
      <c r="N19" s="136"/>
      <c r="O19" s="135" t="str">
        <f>+IF(N19="","",(LOOKUP(N19,CriterioControl,CriteriosControles!$B$2:$B$15)))</f>
        <v/>
      </c>
      <c r="P19" s="136"/>
      <c r="Q19" s="135" t="str">
        <f>+IF(P19="","",(LOOKUP(P19,CriterioControl,CriteriosControles!$B$2:$B$15)))</f>
        <v/>
      </c>
      <c r="R19" s="136"/>
      <c r="S19" s="135" t="str">
        <f>+IF(R19="","",(LOOKUP(R19,CriterioControl,CriteriosControles!$B$2:$B$15)))</f>
        <v/>
      </c>
      <c r="T19" s="136"/>
      <c r="U19" s="135" t="str">
        <f>+IF(T19="","",(LOOKUP(T19,CriterioControl,CriteriosControles!$B$2:$B$15)))</f>
        <v/>
      </c>
      <c r="V19" s="136"/>
      <c r="W19" s="135" t="str">
        <f>+IF(V19="","",(LOOKUP(V19,CriterioControl,CriteriosControles!$B$2:$B$15)))</f>
        <v/>
      </c>
      <c r="X19" s="136"/>
      <c r="Y19" s="135" t="str">
        <f>+IF(X19="","",(LOOKUP(X19,CriterioControl,CriteriosControles!$B$2:$B$15)))</f>
        <v/>
      </c>
      <c r="Z19" s="136"/>
      <c r="AA19" s="135" t="str">
        <f>+IF(Z19="","",(LOOKUP(Z19,CriterioControl,CriteriosControles!$B$2:$B$15)))</f>
        <v/>
      </c>
      <c r="AB19" s="137">
        <f t="shared" si="1"/>
        <v>0</v>
      </c>
      <c r="AC19" s="137">
        <f t="shared" si="4"/>
        <v>1</v>
      </c>
      <c r="AD19" s="138">
        <f t="shared" si="3"/>
        <v>8</v>
      </c>
    </row>
    <row r="20" spans="1:30">
      <c r="A20" s="134" t="str">
        <f>Riesgos!C21</f>
        <v>Disposiciones establecidas en los pliegos de condiciones que permiten a los participantes direccionar los procesos hacia un grupo en particular</v>
      </c>
      <c r="B20" s="136">
        <f>Riesgos!I21</f>
        <v>6</v>
      </c>
      <c r="C20" s="135">
        <v>3</v>
      </c>
      <c r="D20" s="144"/>
      <c r="E20" s="135" t="str">
        <f>+IF(D20="","",(LOOKUP(D20,CriterioControl,CriteriosControles!$B$2:$B$15)))</f>
        <v/>
      </c>
      <c r="F20" s="144"/>
      <c r="G20" s="135" t="str">
        <f>+IF(F20="","",(LOOKUP(F20,CriterioControl,CriteriosControles!$B$2:$B$15)))</f>
        <v/>
      </c>
      <c r="H20" s="144"/>
      <c r="I20" s="135" t="str">
        <f>+IF(H20="","",(LOOKUP(H20,CriterioControl,CriteriosControles!$B$2:$B$15)))</f>
        <v/>
      </c>
      <c r="J20" s="144"/>
      <c r="K20" s="135" t="str">
        <f>+IF(J20="","",(LOOKUP(J20,CriterioControl,CriteriosControles!$B$2:$B$15)))</f>
        <v/>
      </c>
      <c r="L20" s="144"/>
      <c r="M20" s="135" t="str">
        <f>+IF(L20="","",(LOOKUP(L20,CriterioControl,CriteriosControles!$B$2:$B$15)))</f>
        <v/>
      </c>
      <c r="N20" s="136"/>
      <c r="O20" s="135" t="str">
        <f>+IF(N20="","",(LOOKUP(N20,CriterioControl,CriteriosControles!$B$2:$B$15)))</f>
        <v/>
      </c>
      <c r="P20" s="136"/>
      <c r="Q20" s="135" t="str">
        <f>+IF(P20="","",(LOOKUP(P20,CriterioControl,CriteriosControles!$B$2:$B$15)))</f>
        <v/>
      </c>
      <c r="R20" s="136"/>
      <c r="S20" s="135" t="str">
        <f>+IF(R20="","",(LOOKUP(R20,CriterioControl,CriteriosControles!$B$2:$B$15)))</f>
        <v/>
      </c>
      <c r="T20" s="136"/>
      <c r="U20" s="135" t="str">
        <f>+IF(T20="","",(LOOKUP(T20,CriterioControl,CriteriosControles!$B$2:$B$15)))</f>
        <v/>
      </c>
      <c r="V20" s="136"/>
      <c r="W20" s="135" t="str">
        <f>+IF(V20="","",(LOOKUP(V20,CriterioControl,CriteriosControles!$B$2:$B$15)))</f>
        <v/>
      </c>
      <c r="X20" s="136"/>
      <c r="Y20" s="135" t="str">
        <f>+IF(X20="","",(LOOKUP(X20,CriterioControl,CriteriosControles!$B$2:$B$15)))</f>
        <v/>
      </c>
      <c r="Z20" s="136"/>
      <c r="AA20" s="135" t="str">
        <f>+IF(Z20="","",(LOOKUP(Z20,CriterioControl,CriteriosControles!$B$2:$B$15)))</f>
        <v/>
      </c>
      <c r="AB20" s="137">
        <f t="shared" si="1"/>
        <v>0</v>
      </c>
      <c r="AC20" s="137">
        <f t="shared" si="4"/>
        <v>1</v>
      </c>
      <c r="AD20" s="138">
        <f t="shared" si="3"/>
        <v>6</v>
      </c>
    </row>
    <row r="21" spans="1:30" ht="45">
      <c r="A21" s="171" t="str">
        <f>Riesgos!C22</f>
        <v xml:space="preserve">  Tramites y/o Servicios    Concusión,  Cohecho, Tráfico de Influencias</v>
      </c>
      <c r="B21" s="136">
        <f>Riesgos!I22</f>
        <v>4</v>
      </c>
      <c r="C21" s="135">
        <v>3</v>
      </c>
      <c r="D21" s="144" t="s">
        <v>224</v>
      </c>
      <c r="E21" s="135">
        <f>+IF(D21="","",(LOOKUP(D21,CriterioControl,CriteriosControles!$B$2:$B$15)))</f>
        <v>5</v>
      </c>
      <c r="F21" s="144" t="s">
        <v>219</v>
      </c>
      <c r="G21" s="135" t="str">
        <f>+IF(F21="","",(LOOKUP(F21,CriterioControl,CriteriosControles!$B$2:$B$15)))</f>
        <v>N</v>
      </c>
      <c r="H21" s="144" t="s">
        <v>224</v>
      </c>
      <c r="I21" s="135">
        <f>+IF(H21="","",(LOOKUP(H21,CriterioControl,CriteriosControles!$B$2:$B$15)))</f>
        <v>5</v>
      </c>
      <c r="J21" s="144"/>
      <c r="K21" s="135" t="str">
        <f>+IF(J21="","",(LOOKUP(J21,CriterioControl,CriteriosControles!$B$2:$B$15)))</f>
        <v/>
      </c>
      <c r="L21" s="144"/>
      <c r="M21" s="135" t="str">
        <f>+IF(L21="","",(LOOKUP(L21,CriterioControl,CriteriosControles!$B$2:$B$15)))</f>
        <v/>
      </c>
      <c r="N21" s="136"/>
      <c r="O21" s="135" t="str">
        <f>+IF(N21="","",(LOOKUP(N21,CriterioControl,CriteriosControles!$B$2:$B$15)))</f>
        <v/>
      </c>
      <c r="P21" s="136"/>
      <c r="Q21" s="135" t="str">
        <f>+IF(P21="","",(LOOKUP(P21,CriterioControl,CriteriosControles!$B$2:$B$15)))</f>
        <v/>
      </c>
      <c r="R21" s="136"/>
      <c r="S21" s="135" t="str">
        <f>+IF(R21="","",(LOOKUP(R21,CriterioControl,CriteriosControles!$B$2:$B$15)))</f>
        <v/>
      </c>
      <c r="T21" s="136"/>
      <c r="U21" s="135" t="str">
        <f>+IF(T21="","",(LOOKUP(T21,CriterioControl,CriteriosControles!$B$2:$B$15)))</f>
        <v/>
      </c>
      <c r="V21" s="136"/>
      <c r="W21" s="135" t="str">
        <f>+IF(V21="","",(LOOKUP(V21,CriterioControl,CriteriosControles!$B$2:$B$15)))</f>
        <v/>
      </c>
      <c r="X21" s="136"/>
      <c r="Y21" s="135" t="str">
        <f>+IF(X21="","",(LOOKUP(X21,CriterioControl,CriteriosControles!$B$2:$B$15)))</f>
        <v/>
      </c>
      <c r="Z21" s="136"/>
      <c r="AA21" s="135" t="str">
        <f>+IF(Z21="","",(LOOKUP(Z21,CriterioControl,CriteriosControles!$B$2:$B$15)))</f>
        <v/>
      </c>
      <c r="AB21" s="164">
        <f t="shared" si="1"/>
        <v>0.66666666666666663</v>
      </c>
      <c r="AC21" s="164">
        <f t="shared" si="4"/>
        <v>0.33333333333333337</v>
      </c>
      <c r="AD21" s="165">
        <f t="shared" si="3"/>
        <v>1.3333333333333335</v>
      </c>
    </row>
    <row r="22" spans="1:30">
      <c r="A22" s="134" t="str">
        <f>Riesgos!C23</f>
        <v>Dilatación de los procesos de investigación y sanción</v>
      </c>
      <c r="B22" s="136">
        <f>Riesgos!I23</f>
        <v>6</v>
      </c>
      <c r="C22" s="135">
        <v>1</v>
      </c>
      <c r="D22" s="144"/>
      <c r="E22" s="135" t="str">
        <f>+IF(D22="","",(LOOKUP(D22,CriterioControl,CriteriosControles!$B$2:$B$15)))</f>
        <v/>
      </c>
      <c r="F22" s="144"/>
      <c r="G22" s="135" t="str">
        <f>+IF(F22="","",(LOOKUP(F22,CriterioControl,CriteriosControles!$B$2:$B$15)))</f>
        <v/>
      </c>
      <c r="H22" s="144"/>
      <c r="I22" s="135" t="str">
        <f>+IF(H22="","",(LOOKUP(H22,CriterioControl,CriteriosControles!$B$2:$B$15)))</f>
        <v/>
      </c>
      <c r="J22" s="144"/>
      <c r="K22" s="135" t="str">
        <f>+IF(J22="","",(LOOKUP(J22,CriterioControl,CriteriosControles!$B$2:$B$15)))</f>
        <v/>
      </c>
      <c r="L22" s="144"/>
      <c r="M22" s="135" t="str">
        <f>+IF(L22="","",(LOOKUP(L22,CriterioControl,CriteriosControles!$B$2:$B$15)))</f>
        <v/>
      </c>
      <c r="N22" s="136"/>
      <c r="O22" s="135" t="str">
        <f>+IF(N22="","",(LOOKUP(N22,CriterioControl,CriteriosControles!$B$2:$B$15)))</f>
        <v/>
      </c>
      <c r="P22" s="136"/>
      <c r="Q22" s="135" t="str">
        <f>+IF(P22="","",(LOOKUP(P22,CriterioControl,CriteriosControles!$B$2:$B$15)))</f>
        <v/>
      </c>
      <c r="R22" s="136"/>
      <c r="S22" s="135" t="str">
        <f>+IF(R22="","",(LOOKUP(R22,CriterioControl,CriteriosControles!$B$2:$B$15)))</f>
        <v/>
      </c>
      <c r="T22" s="136"/>
      <c r="U22" s="135" t="str">
        <f>+IF(T22="","",(LOOKUP(T22,CriterioControl,CriteriosControles!$B$2:$B$15)))</f>
        <v/>
      </c>
      <c r="V22" s="136"/>
      <c r="W22" s="135" t="str">
        <f>+IF(V22="","",(LOOKUP(V22,CriterioControl,CriteriosControles!$B$2:$B$15)))</f>
        <v/>
      </c>
      <c r="X22" s="136"/>
      <c r="Y22" s="135" t="str">
        <f>+IF(X22="","",(LOOKUP(X22,CriterioControl,CriteriosControles!$B$2:$B$15)))</f>
        <v/>
      </c>
      <c r="Z22" s="136"/>
      <c r="AA22" s="135" t="str">
        <f>+IF(Z22="","",(LOOKUP(Z22,CriterioControl,CriteriosControles!$B$2:$B$15)))</f>
        <v/>
      </c>
      <c r="AB22" s="137">
        <f t="shared" si="1"/>
        <v>0</v>
      </c>
      <c r="AC22" s="137">
        <f t="shared" si="4"/>
        <v>1</v>
      </c>
      <c r="AD22" s="138">
        <f t="shared" si="3"/>
        <v>6</v>
      </c>
    </row>
    <row r="23" spans="1:30">
      <c r="A23" s="134" t="str">
        <f>Riesgos!C24</f>
        <v>Veracidad en la información financiera institucional presentada</v>
      </c>
      <c r="B23" s="136">
        <f>Riesgos!I24</f>
        <v>12</v>
      </c>
      <c r="C23" s="135">
        <v>2</v>
      </c>
      <c r="D23" s="144"/>
      <c r="E23" s="135" t="str">
        <f>+IF(D23="","",(LOOKUP(D23,CriterioControl,CriteriosControles!$B$2:$B$15)))</f>
        <v/>
      </c>
      <c r="F23" s="144"/>
      <c r="G23" s="135" t="str">
        <f>+IF(F23="","",(LOOKUP(F23,CriterioControl,CriteriosControles!$B$2:$B$15)))</f>
        <v/>
      </c>
      <c r="H23" s="144"/>
      <c r="I23" s="135" t="str">
        <f>+IF(H23="","",(LOOKUP(H23,CriterioControl,CriteriosControles!$B$2:$B$15)))</f>
        <v/>
      </c>
      <c r="J23" s="144"/>
      <c r="K23" s="135" t="str">
        <f>+IF(J23="","",(LOOKUP(J23,CriterioControl,CriteriosControles!$B$2:$B$15)))</f>
        <v/>
      </c>
      <c r="L23" s="144"/>
      <c r="M23" s="135" t="str">
        <f>+IF(L23="","",(LOOKUP(L23,CriterioControl,CriteriosControles!$B$2:$B$15)))</f>
        <v/>
      </c>
      <c r="N23" s="136"/>
      <c r="O23" s="135" t="str">
        <f>+IF(N23="","",(LOOKUP(N23,CriterioControl,CriteriosControles!$B$2:$B$15)))</f>
        <v/>
      </c>
      <c r="P23" s="136"/>
      <c r="Q23" s="135" t="str">
        <f>+IF(P23="","",(LOOKUP(P23,CriterioControl,CriteriosControles!$B$2:$B$15)))</f>
        <v/>
      </c>
      <c r="R23" s="136"/>
      <c r="S23" s="135" t="str">
        <f>+IF(R23="","",(LOOKUP(R23,CriterioControl,CriteriosControles!$B$2:$B$15)))</f>
        <v/>
      </c>
      <c r="T23" s="136"/>
      <c r="U23" s="135" t="str">
        <f>+IF(T23="","",(LOOKUP(T23,CriterioControl,CriteriosControles!$B$2:$B$15)))</f>
        <v/>
      </c>
      <c r="V23" s="136"/>
      <c r="W23" s="135" t="str">
        <f>+IF(V23="","",(LOOKUP(V23,CriterioControl,CriteriosControles!$B$2:$B$15)))</f>
        <v/>
      </c>
      <c r="X23" s="136"/>
      <c r="Y23" s="135" t="str">
        <f>+IF(X23="","",(LOOKUP(X23,CriterioControl,CriteriosControles!$B$2:$B$15)))</f>
        <v/>
      </c>
      <c r="Z23" s="136"/>
      <c r="AA23" s="135" t="str">
        <f>+IF(Z23="","",(LOOKUP(Z23,CriterioControl,CriteriosControles!$B$2:$B$15)))</f>
        <v/>
      </c>
      <c r="AB23" s="137">
        <f t="shared" si="1"/>
        <v>0</v>
      </c>
      <c r="AC23" s="137">
        <f t="shared" si="4"/>
        <v>1</v>
      </c>
      <c r="AD23" s="138">
        <f t="shared" si="3"/>
        <v>12</v>
      </c>
    </row>
  </sheetData>
  <sheetProtection selectLockedCells="1"/>
  <mergeCells count="19">
    <mergeCell ref="D2:E2"/>
    <mergeCell ref="A1:A3"/>
    <mergeCell ref="D1:AA1"/>
    <mergeCell ref="B1:B3"/>
    <mergeCell ref="F2:G2"/>
    <mergeCell ref="H2:I2"/>
    <mergeCell ref="J2:K2"/>
    <mergeCell ref="L2:M2"/>
    <mergeCell ref="N2:O2"/>
    <mergeCell ref="P2:Q2"/>
    <mergeCell ref="R2:S2"/>
    <mergeCell ref="T2:U2"/>
    <mergeCell ref="C1:C3"/>
    <mergeCell ref="AC1:AC3"/>
    <mergeCell ref="AD1:AD3"/>
    <mergeCell ref="V2:W2"/>
    <mergeCell ref="X2:Y2"/>
    <mergeCell ref="Z2:AA2"/>
    <mergeCell ref="AB1:AB3"/>
  </mergeCells>
  <conditionalFormatting sqref="E25:I1048576 E24:H24 D1 E4:E23">
    <cfRule type="cellIs" dxfId="24" priority="44" operator="notEqual">
      <formula>""</formula>
    </cfRule>
  </conditionalFormatting>
  <conditionalFormatting sqref="G4:G23">
    <cfRule type="cellIs" dxfId="23" priority="11" operator="notEqual">
      <formula>""</formula>
    </cfRule>
  </conditionalFormatting>
  <conditionalFormatting sqref="I4:I23">
    <cfRule type="cellIs" dxfId="22" priority="10" operator="notEqual">
      <formula>""</formula>
    </cfRule>
  </conditionalFormatting>
  <conditionalFormatting sqref="K4:K23">
    <cfRule type="cellIs" dxfId="21" priority="9" operator="notEqual">
      <formula>""</formula>
    </cfRule>
  </conditionalFormatting>
  <conditionalFormatting sqref="M4:M23">
    <cfRule type="cellIs" dxfId="20" priority="8" operator="notEqual">
      <formula>""</formula>
    </cfRule>
  </conditionalFormatting>
  <conditionalFormatting sqref="O4:O23">
    <cfRule type="cellIs" dxfId="19" priority="7" operator="notEqual">
      <formula>""</formula>
    </cfRule>
  </conditionalFormatting>
  <conditionalFormatting sqref="Q4:Q23">
    <cfRule type="cellIs" dxfId="18" priority="6" operator="notEqual">
      <formula>""</formula>
    </cfRule>
  </conditionalFormatting>
  <conditionalFormatting sqref="S4:S23">
    <cfRule type="cellIs" dxfId="17" priority="5" operator="notEqual">
      <formula>""</formula>
    </cfRule>
  </conditionalFormatting>
  <conditionalFormatting sqref="U4:U23">
    <cfRule type="cellIs" dxfId="16" priority="4" operator="notEqual">
      <formula>""</formula>
    </cfRule>
  </conditionalFormatting>
  <conditionalFormatting sqref="W4:W23">
    <cfRule type="cellIs" dxfId="15" priority="3" operator="notEqual">
      <formula>""</formula>
    </cfRule>
  </conditionalFormatting>
  <conditionalFormatting sqref="Y4:Y23">
    <cfRule type="cellIs" dxfId="14" priority="2" operator="notEqual">
      <formula>""</formula>
    </cfRule>
  </conditionalFormatting>
  <conditionalFormatting sqref="AA4:AA23">
    <cfRule type="cellIs" dxfId="13" priority="1" operator="notEqual">
      <formula>""</formula>
    </cfRule>
  </conditionalFormatting>
  <dataValidations count="1">
    <dataValidation type="list" allowBlank="1" showInputMessage="1" showErrorMessage="1" sqref="D4:D23 F4:F23 H4:H23 J4:J23 L4:L23 N4:N23 P4:P23 R4:R23 T4:T23 V4:V23 X4:X23 Z4:Z23">
      <formula1>CriterioControl</formula1>
    </dataValidation>
  </dataValidation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0" sqref="B20"/>
    </sheetView>
  </sheetViews>
  <sheetFormatPr baseColWidth="10" defaultRowHeight="15"/>
  <cols>
    <col min="1" max="1" width="42.42578125" bestFit="1" customWidth="1"/>
  </cols>
  <sheetData>
    <row r="1" spans="1:2">
      <c r="A1" s="193" t="s">
        <v>216</v>
      </c>
      <c r="B1" s="193"/>
    </row>
    <row r="2" spans="1:2">
      <c r="A2" t="s">
        <v>219</v>
      </c>
      <c r="B2" s="133" t="s">
        <v>217</v>
      </c>
    </row>
    <row r="3" spans="1:2">
      <c r="A3" t="s">
        <v>220</v>
      </c>
      <c r="B3" s="133" t="s">
        <v>218</v>
      </c>
    </row>
    <row r="4" spans="1:2">
      <c r="A4" t="s">
        <v>221</v>
      </c>
      <c r="B4" s="133">
        <v>1</v>
      </c>
    </row>
    <row r="5" spans="1:2">
      <c r="A5" t="s">
        <v>222</v>
      </c>
      <c r="B5" s="133">
        <v>1</v>
      </c>
    </row>
    <row r="6" spans="1:2">
      <c r="A6" t="s">
        <v>223</v>
      </c>
      <c r="B6" s="133">
        <v>4</v>
      </c>
    </row>
    <row r="7" spans="1:2">
      <c r="A7" t="s">
        <v>224</v>
      </c>
      <c r="B7" s="133">
        <v>5</v>
      </c>
    </row>
    <row r="8" spans="1:2">
      <c r="A8" t="s">
        <v>225</v>
      </c>
      <c r="B8" s="133">
        <v>1</v>
      </c>
    </row>
    <row r="9" spans="1:2">
      <c r="A9" t="s">
        <v>226</v>
      </c>
      <c r="B9" s="133">
        <v>1</v>
      </c>
    </row>
    <row r="10" spans="1:2">
      <c r="A10" t="s">
        <v>227</v>
      </c>
      <c r="B10" s="133">
        <v>3</v>
      </c>
    </row>
    <row r="11" spans="1:2">
      <c r="A11" t="s">
        <v>228</v>
      </c>
      <c r="B11" s="133">
        <v>4</v>
      </c>
    </row>
    <row r="12" spans="1:2">
      <c r="A12" t="s">
        <v>229</v>
      </c>
      <c r="B12" s="133">
        <v>1</v>
      </c>
    </row>
    <row r="13" spans="1:2">
      <c r="A13" t="s">
        <v>230</v>
      </c>
      <c r="B13" s="133">
        <v>1</v>
      </c>
    </row>
    <row r="14" spans="1:2">
      <c r="A14" t="s">
        <v>231</v>
      </c>
      <c r="B14" s="133">
        <v>2</v>
      </c>
    </row>
    <row r="15" spans="1:2">
      <c r="A15" t="s">
        <v>232</v>
      </c>
      <c r="B15" s="133">
        <v>3</v>
      </c>
    </row>
  </sheetData>
  <mergeCells count="1">
    <mergeCell ref="A1:B1"/>
  </mergeCells>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80" zoomScaleNormal="80" workbookViewId="0">
      <pane xSplit="3" ySplit="6" topLeftCell="D7" activePane="bottomRight" state="frozen"/>
      <selection pane="topRight" activeCell="D1" sqref="D1"/>
      <selection pane="bottomLeft" activeCell="A7" sqref="A7"/>
      <selection pane="bottomRight" activeCell="B2" sqref="B2"/>
    </sheetView>
  </sheetViews>
  <sheetFormatPr baseColWidth="10" defaultColWidth="9.140625" defaultRowHeight="14.25"/>
  <cols>
    <col min="1" max="1" width="6.7109375" style="5" customWidth="1"/>
    <col min="2" max="2" width="20.42578125" style="5" customWidth="1"/>
    <col min="3" max="3" width="66.140625" style="6" bestFit="1" customWidth="1"/>
    <col min="4" max="4" width="23.42578125" style="95" customWidth="1"/>
    <col min="5" max="5" width="30.7109375" style="95" bestFit="1" customWidth="1"/>
    <col min="6" max="6" width="8.7109375" style="6" customWidth="1"/>
    <col min="7" max="9" width="19.140625" style="95" customWidth="1"/>
    <col min="10" max="10" width="10.7109375" style="6" customWidth="1"/>
    <col min="11" max="11" width="17.42578125" style="6" customWidth="1"/>
    <col min="12" max="12" width="60.42578125" style="3" customWidth="1"/>
    <col min="13" max="13" width="17.140625" style="3" customWidth="1"/>
    <col min="14" max="16384" width="9.140625" style="3"/>
  </cols>
  <sheetData>
    <row r="1" spans="1:15" s="12" customFormat="1" ht="67.5" customHeight="1">
      <c r="A1" s="9"/>
      <c r="B1" s="21"/>
      <c r="C1" s="21"/>
      <c r="D1" s="106"/>
      <c r="E1" s="21"/>
      <c r="F1" s="27"/>
      <c r="G1" s="111"/>
      <c r="H1" s="10"/>
      <c r="I1" s="10"/>
      <c r="J1" s="11"/>
      <c r="K1" s="11"/>
      <c r="L1" s="20"/>
      <c r="M1" s="19"/>
    </row>
    <row r="2" spans="1:15" s="12" customFormat="1" ht="15.95" customHeight="1">
      <c r="A2" s="9"/>
      <c r="B2" s="21"/>
      <c r="C2" s="21"/>
      <c r="D2" s="106"/>
      <c r="E2" s="21"/>
      <c r="F2" s="27"/>
      <c r="G2" s="111"/>
      <c r="H2" s="10"/>
      <c r="I2" s="10"/>
      <c r="J2" s="11"/>
      <c r="K2" s="11"/>
      <c r="L2" s="20"/>
      <c r="M2" s="19"/>
    </row>
    <row r="3" spans="1:15" s="12" customFormat="1" ht="17.100000000000001" customHeight="1" thickBot="1">
      <c r="A3" s="9"/>
      <c r="B3" s="21"/>
      <c r="C3" s="202" t="s">
        <v>160</v>
      </c>
      <c r="D3" s="202"/>
      <c r="E3" s="202"/>
      <c r="F3" s="202"/>
      <c r="G3" s="202"/>
      <c r="H3" s="202"/>
      <c r="I3" s="202"/>
      <c r="J3" s="202"/>
      <c r="K3" s="202"/>
      <c r="L3" s="202"/>
      <c r="M3" s="202"/>
      <c r="N3" s="202"/>
      <c r="O3" s="202"/>
    </row>
    <row r="4" spans="1:15" ht="18" customHeight="1" thickBot="1">
      <c r="A4" s="194" t="s">
        <v>19</v>
      </c>
      <c r="B4" s="196" t="s">
        <v>79</v>
      </c>
      <c r="C4" s="198" t="s">
        <v>80</v>
      </c>
      <c r="D4" s="200" t="s">
        <v>81</v>
      </c>
      <c r="E4" s="201"/>
      <c r="F4" s="211" t="s">
        <v>82</v>
      </c>
      <c r="G4" s="205" t="s">
        <v>85</v>
      </c>
      <c r="H4" s="206"/>
      <c r="I4" s="206"/>
      <c r="J4" s="194" t="s">
        <v>86</v>
      </c>
      <c r="K4" s="207" t="s">
        <v>87</v>
      </c>
      <c r="L4" s="209" t="str">
        <f>Listas!V24</f>
        <v>Plan de persecución de oportunidades 
(sugerida para factor de oportunidades &gt;=8) 
Puede referenciar a documentos de planificación externa</v>
      </c>
      <c r="M4" s="211" t="s">
        <v>116</v>
      </c>
      <c r="N4" s="203" t="s">
        <v>88</v>
      </c>
    </row>
    <row r="5" spans="1:15" s="4" customFormat="1" ht="41.25" customHeight="1" thickBot="1">
      <c r="A5" s="195"/>
      <c r="B5" s="197"/>
      <c r="C5" s="199"/>
      <c r="D5" s="52" t="s">
        <v>21</v>
      </c>
      <c r="E5" s="53" t="s">
        <v>22</v>
      </c>
      <c r="F5" s="212"/>
      <c r="G5" s="54" t="s">
        <v>168</v>
      </c>
      <c r="H5" s="54" t="s">
        <v>83</v>
      </c>
      <c r="I5" s="54" t="s">
        <v>84</v>
      </c>
      <c r="J5" s="195"/>
      <c r="K5" s="208"/>
      <c r="L5" s="210"/>
      <c r="M5" s="212"/>
      <c r="N5" s="204"/>
    </row>
    <row r="6" spans="1:15" ht="50.1" customHeight="1">
      <c r="A6" s="61">
        <v>1</v>
      </c>
      <c r="B6" s="55" t="s">
        <v>101</v>
      </c>
      <c r="C6" s="77" t="s">
        <v>128</v>
      </c>
      <c r="D6" s="63" t="s">
        <v>173</v>
      </c>
      <c r="E6" s="63" t="str">
        <f>IF($D6="","",(LOOKUP($D6,Listas!$K$2:$K$6,Occurrences)))</f>
        <v>5. Se ha presentado mas de 1 vez en el  año.</v>
      </c>
      <c r="F6" s="62">
        <f>IF($D6="","",(LOOKUP($D6,Listas!$K$2:$K$6,Listas!$S$2:$S$6)))</f>
        <v>5</v>
      </c>
      <c r="G6" s="63" t="s">
        <v>182</v>
      </c>
      <c r="H6" s="63" t="s">
        <v>179</v>
      </c>
      <c r="I6" s="63" t="s">
        <v>50</v>
      </c>
      <c r="J6" s="62">
        <f ca="1">IF($G6="","",(AVERAGE(LOOKUP($G6,Potential,Listas!$S$2:$S$6),LOOKUP($H6,Potential,Listas!$S$2:$S$6),,LOOKUP($I6,opprep,Listas!$S$2:$S$6))))</f>
        <v>1.25</v>
      </c>
      <c r="K6" s="62">
        <f t="shared" ref="K6:K25" ca="1" si="0">IF($D6="","",$F6*$J6)</f>
        <v>6.25</v>
      </c>
      <c r="L6" s="56" t="s">
        <v>158</v>
      </c>
      <c r="M6" s="63" t="s">
        <v>56</v>
      </c>
      <c r="N6" s="76" t="s">
        <v>122</v>
      </c>
    </row>
    <row r="7" spans="1:15" ht="39" customHeight="1">
      <c r="A7" s="61">
        <f>A6+1</f>
        <v>2</v>
      </c>
      <c r="B7" s="55" t="s">
        <v>111</v>
      </c>
      <c r="C7" s="78" t="s">
        <v>108</v>
      </c>
      <c r="D7" s="57" t="s">
        <v>172</v>
      </c>
      <c r="E7" s="63" t="str">
        <f>IF($D7="","",(LOOKUP($D7,Listas!$K$2:$K$6,Occurrences)))</f>
        <v>4. Se ha presentado al menos de 1 vez en el ultimos año.</v>
      </c>
      <c r="F7" s="62">
        <f>IF($D7="","",(LOOKUP($D7,Listas!$K$2:$K$6,Listas!$S$2:$S$6)))</f>
        <v>4</v>
      </c>
      <c r="G7" s="57" t="s">
        <v>179</v>
      </c>
      <c r="H7" s="57" t="s">
        <v>182</v>
      </c>
      <c r="I7" s="57" t="s">
        <v>50</v>
      </c>
      <c r="J7" s="62">
        <f ca="1">IF($G7="","",(AVERAGE(LOOKUP($G7,Potential,Listas!$S$2:$S$6),LOOKUP($H7,Potential,Listas!$S$2:$S$6),,LOOKUP($I7,opprep,Listas!$S$2:$S$6))))</f>
        <v>1.25</v>
      </c>
      <c r="K7" s="65">
        <f t="shared" ca="1" si="0"/>
        <v>5</v>
      </c>
      <c r="L7" s="56" t="s">
        <v>120</v>
      </c>
      <c r="M7" s="63" t="s">
        <v>55</v>
      </c>
      <c r="N7" s="66" t="s">
        <v>89</v>
      </c>
    </row>
    <row r="8" spans="1:15" ht="66.75" customHeight="1">
      <c r="A8" s="61">
        <f t="shared" ref="A8:A12" si="1">A7+1</f>
        <v>3</v>
      </c>
      <c r="B8" s="55" t="s">
        <v>141</v>
      </c>
      <c r="C8" s="79" t="s">
        <v>140</v>
      </c>
      <c r="D8" s="57" t="s">
        <v>172</v>
      </c>
      <c r="E8" s="63" t="str">
        <f>IF($D8="","",(LOOKUP($D8,Listas!$K$2:$K$6,Occurrences)))</f>
        <v>4. Se ha presentado al menos de 1 vez en el ultimos año.</v>
      </c>
      <c r="F8" s="62">
        <f>IF($D8="","",(LOOKUP($D8,Listas!$K$2:$K$6,Listas!$S$2:$S$6)))</f>
        <v>4</v>
      </c>
      <c r="G8" s="57" t="s">
        <v>179</v>
      </c>
      <c r="H8" s="57" t="s">
        <v>182</v>
      </c>
      <c r="I8" s="57" t="s">
        <v>50</v>
      </c>
      <c r="J8" s="62">
        <f ca="1">IF($G8="","",(AVERAGE(LOOKUP($G8,Potential,Listas!$S$2:$S$6),LOOKUP($H8,Potential,Listas!$S$2:$S$6),,LOOKUP($I8,opprep,Listas!$S$2:$S$6))))</f>
        <v>1.25</v>
      </c>
      <c r="K8" s="65">
        <f t="shared" ca="1" si="0"/>
        <v>5</v>
      </c>
      <c r="L8" s="56" t="s">
        <v>136</v>
      </c>
      <c r="M8" s="63" t="s">
        <v>55</v>
      </c>
      <c r="N8" s="66" t="s">
        <v>89</v>
      </c>
    </row>
    <row r="9" spans="1:15" ht="78.75" customHeight="1">
      <c r="A9" s="61">
        <f t="shared" si="1"/>
        <v>4</v>
      </c>
      <c r="B9" s="58" t="s">
        <v>111</v>
      </c>
      <c r="C9" s="78" t="s">
        <v>109</v>
      </c>
      <c r="D9" s="57" t="s">
        <v>172</v>
      </c>
      <c r="E9" s="63" t="str">
        <f>IF($D9="","",(LOOKUP($D9,Listas!$K$2:$K$6,Occurrences)))</f>
        <v>4. Se ha presentado al menos de 1 vez en el ultimos año.</v>
      </c>
      <c r="F9" s="62">
        <f>IF($D9="","",(LOOKUP($D9,Listas!$K$2:$K$6,Listas!$S$2:$S$6)))</f>
        <v>4</v>
      </c>
      <c r="G9" s="57" t="s">
        <v>182</v>
      </c>
      <c r="H9" s="57" t="s">
        <v>182</v>
      </c>
      <c r="I9" s="57" t="s">
        <v>50</v>
      </c>
      <c r="J9" s="62">
        <f ca="1">IF($G9="","",(AVERAGE(LOOKUP($G9,Potential,Listas!$S$2:$S$6),LOOKUP($H9,Potential,Listas!$S$2:$S$6),,LOOKUP($I9,opprep,Listas!$S$2:$S$6))))</f>
        <v>2</v>
      </c>
      <c r="K9" s="65">
        <f t="shared" ca="1" si="0"/>
        <v>8</v>
      </c>
      <c r="L9" s="56" t="s">
        <v>159</v>
      </c>
      <c r="M9" s="63" t="s">
        <v>56</v>
      </c>
      <c r="N9" s="66" t="s">
        <v>89</v>
      </c>
    </row>
    <row r="10" spans="1:15" ht="51">
      <c r="A10" s="61">
        <f t="shared" si="1"/>
        <v>5</v>
      </c>
      <c r="B10" s="58" t="s">
        <v>102</v>
      </c>
      <c r="C10" s="79" t="s">
        <v>121</v>
      </c>
      <c r="D10" s="57" t="s">
        <v>172</v>
      </c>
      <c r="E10" s="63" t="str">
        <f>IF($D10="","",(LOOKUP($D10,Listas!$K$2:$K$6,Occurrences)))</f>
        <v>4. Se ha presentado al menos de 1 vez en el ultimos año.</v>
      </c>
      <c r="F10" s="62">
        <f>IF($D10="","",(LOOKUP($D10,Listas!$K$2:$K$6,Listas!$S$2:$S$6)))</f>
        <v>4</v>
      </c>
      <c r="G10" s="57" t="s">
        <v>179</v>
      </c>
      <c r="H10" s="57" t="s">
        <v>182</v>
      </c>
      <c r="I10" s="57" t="s">
        <v>50</v>
      </c>
      <c r="J10" s="62">
        <f ca="1">IF($G10="","",(AVERAGE(LOOKUP($G10,Potential,Listas!$S$2:$S$6),LOOKUP($H10,Potential,Listas!$S$2:$S$6),,LOOKUP($I10,opprep,Listas!$S$2:$S$6))))</f>
        <v>1.25</v>
      </c>
      <c r="K10" s="65">
        <f t="shared" ca="1" si="0"/>
        <v>5</v>
      </c>
      <c r="L10" s="56" t="s">
        <v>137</v>
      </c>
      <c r="M10" s="63" t="s">
        <v>56</v>
      </c>
      <c r="N10" s="64" t="s">
        <v>122</v>
      </c>
    </row>
    <row r="11" spans="1:15" ht="33" customHeight="1">
      <c r="A11" s="61">
        <f t="shared" si="1"/>
        <v>6</v>
      </c>
      <c r="B11" s="59" t="s">
        <v>107</v>
      </c>
      <c r="C11" s="79" t="s">
        <v>110</v>
      </c>
      <c r="D11" s="57" t="s">
        <v>173</v>
      </c>
      <c r="E11" s="63" t="str">
        <f>IF($D11="","",(LOOKUP($D11,Listas!$K$2:$K$6,Occurrences)))</f>
        <v>5. Se ha presentado mas de 1 vez en el  año.</v>
      </c>
      <c r="F11" s="62">
        <f>IF($D11="","",(LOOKUP($D11,Listas!$K$2:$K$6,Listas!$S$2:$S$6)))</f>
        <v>5</v>
      </c>
      <c r="G11" s="57" t="s">
        <v>179</v>
      </c>
      <c r="H11" s="57" t="s">
        <v>182</v>
      </c>
      <c r="I11" s="57" t="s">
        <v>51</v>
      </c>
      <c r="J11" s="62">
        <f ca="1">IF($G11="","",(AVERAGE(LOOKUP($G11,Potential,Listas!$S$2:$S$6),LOOKUP($H11,Potential,Listas!$S$2:$S$6),,LOOKUP($I11,opprep,Listas!$S$2:$S$6))))</f>
        <v>1.25</v>
      </c>
      <c r="K11" s="65">
        <f t="shared" ca="1" si="0"/>
        <v>6.25</v>
      </c>
      <c r="L11" s="56" t="s">
        <v>138</v>
      </c>
      <c r="M11" s="63" t="s">
        <v>56</v>
      </c>
      <c r="N11" s="64" t="s">
        <v>89</v>
      </c>
    </row>
    <row r="12" spans="1:15" ht="92.25" customHeight="1">
      <c r="A12" s="61">
        <f t="shared" si="1"/>
        <v>7</v>
      </c>
      <c r="B12" s="58" t="s">
        <v>102</v>
      </c>
      <c r="C12" s="79" t="s">
        <v>123</v>
      </c>
      <c r="D12" s="57" t="s">
        <v>172</v>
      </c>
      <c r="E12" s="63" t="str">
        <f>IF($D12="","",(LOOKUP($D12,Listas!$K$2:$K$6,Occurrences)))</f>
        <v>4. Se ha presentado al menos de 1 vez en el ultimos año.</v>
      </c>
      <c r="F12" s="62">
        <f>IF($D12="","",(LOOKUP($D12,Listas!$K$2:$K$6,Listas!$S$2:$S$6)))</f>
        <v>4</v>
      </c>
      <c r="G12" s="57" t="s">
        <v>179</v>
      </c>
      <c r="H12" s="57" t="s">
        <v>182</v>
      </c>
      <c r="I12" s="57" t="s">
        <v>51</v>
      </c>
      <c r="J12" s="62">
        <f ca="1">IF($G12="","",(AVERAGE(LOOKUP($G12,Potential,Listas!$S$2:$S$6),LOOKUP($H12,Potential,Listas!$S$2:$S$6),,LOOKUP($I12,opprep,Listas!$S$2:$S$6))))</f>
        <v>1.25</v>
      </c>
      <c r="K12" s="65">
        <f t="shared" ca="1" si="0"/>
        <v>5</v>
      </c>
      <c r="L12" s="60" t="s">
        <v>135</v>
      </c>
      <c r="M12" s="63" t="s">
        <v>56</v>
      </c>
      <c r="N12" s="64" t="s">
        <v>122</v>
      </c>
    </row>
    <row r="13" spans="1:15" ht="14.25" customHeight="1">
      <c r="C13" s="5"/>
      <c r="D13" s="5"/>
      <c r="E13" s="5"/>
      <c r="F13" s="5" t="str">
        <f>IF($D13="","",AVERAGE(VLOOKUP($D13,Listas!$K$1:$S$6,9,0),(VLOOKUP($E13,Listas!$L$1:$S$6,8,0))))</f>
        <v/>
      </c>
      <c r="G13" s="5"/>
      <c r="H13" s="5"/>
      <c r="I13" s="5"/>
      <c r="J13" s="5" t="str">
        <f>IF($G13="","",(AVERAGE(VLOOKUP($G13,Listas!$M$1:$S$6,7,0),VLOOKUP($H13,Listas!$M$1:$S$6,7,0),VLOOKUP($I13,Listas!$S$1:$S$6,2,0))))</f>
        <v/>
      </c>
      <c r="K13" s="5" t="str">
        <f t="shared" si="0"/>
        <v/>
      </c>
      <c r="L13" s="5"/>
      <c r="M13" s="5"/>
      <c r="N13" s="5"/>
    </row>
    <row r="14" spans="1:15" ht="14.25" customHeight="1" thickBot="1">
      <c r="C14" s="5"/>
      <c r="D14" s="5"/>
      <c r="E14" s="5"/>
      <c r="F14" s="5" t="str">
        <f>IF($D14="","",AVERAGE(VLOOKUP($D14,Listas!$K$1:$S$6,9,0),(VLOOKUP($E14,Listas!$L$1:$S$6,8,0))))</f>
        <v/>
      </c>
      <c r="G14" s="5"/>
      <c r="H14" s="5"/>
      <c r="I14" s="5"/>
      <c r="J14" s="5" t="str">
        <f>IF($G14="","",(AVERAGE(VLOOKUP($G14,Listas!$M$1:$S$6,7,0),VLOOKUP($H14,Listas!$M$1:$S$6,7,0),VLOOKUP($I14,Listas!$S$1:$S$6,2,0))))</f>
        <v/>
      </c>
      <c r="K14" s="5" t="str">
        <f t="shared" si="0"/>
        <v/>
      </c>
      <c r="L14" s="5"/>
      <c r="M14" s="5"/>
      <c r="N14" s="5"/>
    </row>
    <row r="15" spans="1:15" ht="72.95" customHeight="1" thickBot="1">
      <c r="C15" s="50" t="s">
        <v>142</v>
      </c>
      <c r="D15" s="107"/>
      <c r="E15" s="96"/>
      <c r="F15" s="37" t="str">
        <f>IF($D15="","",AVERAGE(VLOOKUP($D15,Listas!$K$1:$S$6,9,0),(VLOOKUP($E15,Listas!$L$1:$S$6,8,0))))</f>
        <v/>
      </c>
      <c r="G15" s="96"/>
      <c r="H15" s="5"/>
      <c r="I15" s="5"/>
      <c r="J15" s="5" t="str">
        <f>IF($G15="","",(AVERAGE(VLOOKUP($G15,Listas!$M$1:$S$6,7,0),VLOOKUP($H15,Listas!$M$1:$S$6,7,0),VLOOKUP($I15,Listas!$S$1:$S$6,2,0))))</f>
        <v/>
      </c>
      <c r="K15" s="5" t="str">
        <f t="shared" si="0"/>
        <v/>
      </c>
      <c r="L15" s="5"/>
      <c r="M15" s="5"/>
      <c r="N15" s="5"/>
      <c r="O15" s="5"/>
    </row>
    <row r="16" spans="1:15" ht="14.25" customHeight="1">
      <c r="C16" s="5"/>
      <c r="D16" s="5"/>
      <c r="E16" s="5"/>
      <c r="F16" s="5" t="str">
        <f>IF($D16="","",AVERAGE(VLOOKUP($D16,Listas!$K$1:$S$6,9,0),(VLOOKUP($E16,Listas!$L$1:$S$6,8,0))))</f>
        <v/>
      </c>
      <c r="G16" s="5"/>
      <c r="H16" s="5"/>
      <c r="I16" s="5"/>
      <c r="J16" s="5" t="str">
        <f>IF($G16="","",(AVERAGE(VLOOKUP($G16,Listas!$M$1:$S$6,7,0),VLOOKUP($H16,Listas!$M$1:$S$6,7,0),VLOOKUP($I16,Listas!$S$1:$S$6,2,0))))</f>
        <v/>
      </c>
      <c r="K16" s="5" t="str">
        <f t="shared" si="0"/>
        <v/>
      </c>
      <c r="L16" s="5"/>
      <c r="M16" s="5"/>
      <c r="N16" s="5"/>
    </row>
    <row r="17" spans="3:16" ht="14.25" customHeight="1">
      <c r="C17" s="5"/>
      <c r="D17" s="5"/>
      <c r="E17" s="5"/>
      <c r="F17" s="5" t="str">
        <f>IF($D17="","",AVERAGE(VLOOKUP($D17,Listas!$K$1:$S$6,9,0),(VLOOKUP($E17,Listas!$L$1:$S$6,8,0))))</f>
        <v/>
      </c>
      <c r="G17" s="5"/>
      <c r="H17" s="5"/>
      <c r="I17" s="5"/>
      <c r="J17" s="5" t="str">
        <f>IF($G17="","",(AVERAGE(VLOOKUP($G17,Listas!$M$1:$S$6,7,0),VLOOKUP($H17,Listas!$M$1:$S$6,7,0),VLOOKUP($I17,Listas!$S$1:$S$6,2,0))))</f>
        <v/>
      </c>
      <c r="K17" s="5" t="str">
        <f t="shared" si="0"/>
        <v/>
      </c>
      <c r="L17" s="5"/>
      <c r="M17" s="5"/>
      <c r="N17" s="5"/>
    </row>
    <row r="18" spans="3:16" ht="14.25" customHeight="1">
      <c r="C18" s="5"/>
      <c r="D18" s="5"/>
      <c r="E18" s="5"/>
      <c r="F18" s="5" t="str">
        <f>IF($D18="","",AVERAGE(VLOOKUP($D18,Listas!$K$1:$S$6,9,0),(VLOOKUP($E18,Listas!$L$1:$S$6,8,0))))</f>
        <v/>
      </c>
      <c r="G18" s="5"/>
      <c r="H18" s="5"/>
      <c r="I18" s="5"/>
      <c r="J18" s="5" t="str">
        <f>IF($G18="","",(AVERAGE(VLOOKUP($G18,Listas!$M$1:$S$6,7,0),VLOOKUP($H18,Listas!$M$1:$S$6,7,0),VLOOKUP($I18,Listas!$S$1:$S$6,2,0))))</f>
        <v/>
      </c>
      <c r="K18" s="5" t="str">
        <f t="shared" si="0"/>
        <v/>
      </c>
      <c r="L18" s="5"/>
      <c r="M18" s="5"/>
      <c r="N18" s="5"/>
    </row>
    <row r="19" spans="3:16" ht="14.25" customHeight="1">
      <c r="C19" s="5"/>
      <c r="D19" s="5"/>
      <c r="E19" s="5"/>
      <c r="F19" s="5" t="str">
        <f>IF($D19="","",AVERAGE(VLOOKUP($D19,Listas!$K$1:$S$6,9,0),(VLOOKUP($E19,Listas!$L$1:$S$6,8,0))))</f>
        <v/>
      </c>
      <c r="G19" s="5"/>
      <c r="H19" s="5"/>
      <c r="I19" s="5"/>
      <c r="J19" s="5" t="str">
        <f>IF($G19="","",(AVERAGE(VLOOKUP($G19,Listas!$M$1:$S$6,7,0),VLOOKUP($H19,Listas!$M$1:$S$6,7,0),VLOOKUP($I19,Listas!$S$1:$S$6,2,0))))</f>
        <v/>
      </c>
      <c r="K19" s="5" t="str">
        <f t="shared" si="0"/>
        <v/>
      </c>
      <c r="L19" s="5"/>
      <c r="M19" s="5"/>
      <c r="N19" s="5"/>
    </row>
    <row r="20" spans="3:16" ht="14.25" customHeight="1">
      <c r="C20" s="5"/>
      <c r="D20" s="5"/>
      <c r="E20" s="5"/>
      <c r="F20" s="5" t="str">
        <f>IF($D20="","",AVERAGE(VLOOKUP($D20,Listas!$K$1:$S$6,9,0),(VLOOKUP($E20,Listas!$L$1:$S$6,8,0))))</f>
        <v/>
      </c>
      <c r="G20" s="5"/>
      <c r="H20" s="5"/>
      <c r="I20" s="5"/>
      <c r="J20" s="5" t="str">
        <f>IF($G20="","",(AVERAGE(VLOOKUP($G20,Listas!$M$1:$S$6,7,0),VLOOKUP($H20,Listas!$M$1:$S$6,7,0),VLOOKUP($I20,Listas!$S$1:$S$6,2,0))))</f>
        <v/>
      </c>
      <c r="K20" s="5" t="str">
        <f t="shared" si="0"/>
        <v/>
      </c>
      <c r="L20" s="5"/>
      <c r="M20" s="5"/>
      <c r="N20" s="5"/>
    </row>
    <row r="21" spans="3:16" ht="14.25" customHeight="1">
      <c r="C21" s="5"/>
      <c r="D21" s="5"/>
      <c r="E21" s="5"/>
      <c r="F21" s="5" t="str">
        <f>IF($D21="","",AVERAGE(VLOOKUP($D21,Listas!$K$1:$S$6,9,0),(VLOOKUP($E21,Listas!$L$1:$S$6,8,0))))</f>
        <v/>
      </c>
      <c r="G21" s="5"/>
      <c r="H21" s="5"/>
      <c r="I21" s="5"/>
      <c r="J21" s="5" t="str">
        <f>IF($G21="","",(AVERAGE(VLOOKUP($G21,Listas!$M$1:$S$6,7,0),VLOOKUP($H21,Listas!$M$1:$S$6,7,0),VLOOKUP($I21,Listas!$S$1:$S$6,2,0))))</f>
        <v/>
      </c>
      <c r="K21" s="5" t="str">
        <f t="shared" si="0"/>
        <v/>
      </c>
      <c r="L21" s="5"/>
      <c r="M21" s="5"/>
      <c r="N21" s="5"/>
    </row>
    <row r="22" spans="3:16" ht="14.25" customHeight="1">
      <c r="C22" s="5"/>
      <c r="D22" s="5"/>
      <c r="E22" s="5"/>
      <c r="F22" s="5" t="str">
        <f>IF($D22="","",AVERAGE(VLOOKUP($D22,Listas!$K$1:$S$6,9,0),(VLOOKUP($E22,Listas!$L$1:$S$6,8,0))))</f>
        <v/>
      </c>
      <c r="G22" s="5"/>
      <c r="H22" s="5"/>
      <c r="I22" s="5"/>
      <c r="J22" s="5" t="str">
        <f>IF($G22="","",(AVERAGE(VLOOKUP($G22,Listas!$M$1:$S$6,7,0),VLOOKUP($H22,Listas!$M$1:$S$6,7,0),VLOOKUP($I22,Listas!$S$1:$S$6,2,0))))</f>
        <v/>
      </c>
      <c r="K22" s="5" t="str">
        <f t="shared" si="0"/>
        <v/>
      </c>
      <c r="L22" s="5"/>
      <c r="M22" s="5"/>
      <c r="N22" s="5"/>
    </row>
    <row r="23" spans="3:16" ht="14.25" customHeight="1">
      <c r="C23" s="5"/>
      <c r="D23" s="5"/>
      <c r="E23" s="5"/>
      <c r="F23" s="5" t="str">
        <f>IF($D23="","",AVERAGE(VLOOKUP($D23,Listas!$K$1:$S$6,9,0),(VLOOKUP($E23,Listas!$L$1:$S$6,8,0))))</f>
        <v/>
      </c>
      <c r="G23" s="5"/>
      <c r="H23" s="5"/>
      <c r="I23" s="5"/>
      <c r="J23" s="5" t="str">
        <f>IF($G23="","",(AVERAGE(VLOOKUP($G23,Listas!$M$1:$S$6,7,0),VLOOKUP($H23,Listas!$M$1:$S$6,7,0),VLOOKUP($I23,Listas!$S$1:$S$6,2,0))))</f>
        <v/>
      </c>
      <c r="K23" s="5" t="str">
        <f t="shared" si="0"/>
        <v/>
      </c>
      <c r="L23" s="5"/>
      <c r="M23" s="5"/>
      <c r="N23" s="5"/>
    </row>
    <row r="24" spans="3:16" ht="14.25" customHeight="1">
      <c r="C24" s="5"/>
      <c r="D24" s="5"/>
      <c r="E24" s="5"/>
      <c r="F24" s="5" t="str">
        <f>IF($D24="","",AVERAGE(VLOOKUP($D24,Listas!$K$1:$S$6,9,0),(VLOOKUP($E24,Listas!$L$1:$S$6,8,0))))</f>
        <v/>
      </c>
      <c r="G24" s="5"/>
      <c r="H24" s="5"/>
      <c r="I24" s="5"/>
      <c r="J24" s="5" t="str">
        <f>IF($G24="","",(AVERAGE(VLOOKUP($G24,Listas!$M$1:$S$6,7,0),VLOOKUP($H24,Listas!$M$1:$S$6,7,0),VLOOKUP($I24,Listas!$S$1:$S$6,2,0))))</f>
        <v/>
      </c>
      <c r="K24" s="5" t="str">
        <f t="shared" si="0"/>
        <v/>
      </c>
      <c r="L24" s="5"/>
      <c r="M24" s="5"/>
      <c r="N24" s="5"/>
    </row>
    <row r="25" spans="3:16" ht="14.25" customHeight="1">
      <c r="C25" s="5"/>
      <c r="D25" s="5"/>
      <c r="E25" s="5"/>
      <c r="F25" s="5" t="str">
        <f>IF($D25="","",AVERAGE(VLOOKUP($D25,Listas!$K$1:$S$6,9,0),(VLOOKUP($E25,Listas!$L$1:$S$6,8,0))))</f>
        <v/>
      </c>
      <c r="G25" s="5"/>
      <c r="H25" s="5"/>
      <c r="I25" s="5"/>
      <c r="J25" s="5" t="str">
        <f>IF($G25="","",(AVERAGE(VLOOKUP($G25,Listas!$M$1:$S$6,7,0),VLOOKUP($H25,Listas!$M$1:$S$6,7,0),VLOOKUP($I25,Listas!$S$1:$S$6,2,0))))</f>
        <v/>
      </c>
      <c r="K25" s="5" t="str">
        <f t="shared" si="0"/>
        <v/>
      </c>
      <c r="L25" s="5"/>
      <c r="M25" s="5"/>
      <c r="N25" s="5"/>
      <c r="O25" s="5"/>
      <c r="P25" s="5"/>
    </row>
    <row r="26" spans="3:16">
      <c r="C26" s="5"/>
      <c r="D26" s="5"/>
      <c r="E26" s="5"/>
      <c r="F26" s="5"/>
      <c r="G26" s="5"/>
      <c r="H26" s="5"/>
      <c r="I26" s="5"/>
      <c r="J26" s="5"/>
      <c r="K26" s="5"/>
      <c r="L26" s="5"/>
      <c r="M26" s="5"/>
      <c r="N26" s="5"/>
      <c r="O26" s="5"/>
      <c r="P26" s="5"/>
    </row>
  </sheetData>
  <sheetProtection formatCells="0" formatColumns="0" formatRows="0" insertRows="0" deleteRows="0" selectLockedCells="1" sort="0" autoFilter="0"/>
  <mergeCells count="12">
    <mergeCell ref="A4:A5"/>
    <mergeCell ref="B4:B5"/>
    <mergeCell ref="C4:C5"/>
    <mergeCell ref="D4:E4"/>
    <mergeCell ref="C3:O3"/>
    <mergeCell ref="N4:N5"/>
    <mergeCell ref="G4:I4"/>
    <mergeCell ref="J4:J5"/>
    <mergeCell ref="K4:K5"/>
    <mergeCell ref="L4:L5"/>
    <mergeCell ref="M4:M5"/>
    <mergeCell ref="F4:F5"/>
  </mergeCells>
  <conditionalFormatting sqref="K6:K12">
    <cfRule type="cellIs" priority="3" stopIfTrue="1" operator="equal">
      <formula>""</formula>
    </cfRule>
  </conditionalFormatting>
  <dataValidations count="8">
    <dataValidation type="list" allowBlank="1" showInputMessage="1" showErrorMessage="1" sqref="M6:M25">
      <formula1>Success</formula1>
    </dataValidation>
    <dataValidation allowBlank="1" showErrorMessage="1" errorTitle="Error" error="Please select an option from the drop down list." sqref="F6:F25 J6:J25"/>
    <dataValidation type="list" allowBlank="1" showErrorMessage="1" errorTitle="Error" error="Please select an option from the drop down list." sqref="E6:E25">
      <formula1>Occurrences</formula1>
    </dataValidation>
    <dataValidation type="list" allowBlank="1" showErrorMessage="1" errorTitle="Error" error="Please select an option from the drop down list." sqref="D6:D25">
      <formula1>Likelihood</formula1>
    </dataValidation>
    <dataValidation type="list" allowBlank="1" showInputMessage="1" showErrorMessage="1" sqref="B6:B25">
      <formula1>Process</formula1>
    </dataValidation>
    <dataValidation type="list" allowBlank="1" showErrorMessage="1" errorTitle="Error" error="Please select an option from the drop down list." sqref="I6:I25">
      <formula1>opprep</formula1>
    </dataValidation>
    <dataValidation type="list" allowBlank="1" showInputMessage="1" showErrorMessage="1" sqref="N6:N25">
      <formula1>"ABIERTA,CERRADA"</formula1>
    </dataValidation>
    <dataValidation type="list" allowBlank="1" showErrorMessage="1" errorTitle="Error" error="Please select an option from the drop down list." sqref="G6:H25">
      <formula1>Potential</formula1>
    </dataValidation>
  </dataValidations>
  <pageMargins left="0.7" right="0.7" top="0.75" bottom="0.75" header="0.3" footer="0.3"/>
  <pageSetup orientation="portrait"/>
  <drawing r:id="rId1"/>
  <extLst>
    <ext xmlns:x14="http://schemas.microsoft.com/office/spreadsheetml/2009/9/main" uri="{78C0D931-6437-407d-A8EE-F0AAD7539E65}">
      <x14:conditionalFormattings>
        <x14:conditionalFormatting xmlns:xm="http://schemas.microsoft.com/office/excel/2006/main">
          <x14:cfRule type="expression" priority="15" id="{7F5A60BB-BA87-49CC-BA5E-C73C572CE711}">
            <xm:f>$K6&lt;Listas!$A$2</xm:f>
            <x14:dxf>
              <fill>
                <patternFill>
                  <bgColor theme="0" tint="-0.14996795556505021"/>
                </patternFill>
              </fill>
            </x14:dxf>
          </x14:cfRule>
          <xm:sqref>M6:N11 L12:N12</xm:sqref>
        </x14:conditionalFormatting>
        <x14:conditionalFormatting xmlns:xm="http://schemas.microsoft.com/office/excel/2006/main">
          <x14:cfRule type="cellIs" priority="14" stopIfTrue="1" operator="greaterThanOrEqual" id="{804B5E51-90D4-461A-955E-4562E3E7A786}">
            <xm:f>Listas!$A$2</xm:f>
            <x14:dxf>
              <font>
                <color auto="1"/>
              </font>
              <fill>
                <patternFill>
                  <bgColor rgb="FF92D050"/>
                </patternFill>
              </fill>
            </x14:dxf>
          </x14:cfRule>
          <xm:sqref>K6:K12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showGridLines="0" topLeftCell="A8" zoomScaleNormal="100" zoomScalePageLayoutView="125" workbookViewId="0">
      <selection activeCell="I27" sqref="I27"/>
    </sheetView>
  </sheetViews>
  <sheetFormatPr baseColWidth="10" defaultColWidth="9.140625" defaultRowHeight="15"/>
  <cols>
    <col min="1" max="1" width="24.7109375" style="1" bestFit="1" customWidth="1"/>
    <col min="2" max="2" width="1.7109375" style="1" customWidth="1"/>
    <col min="3" max="3" width="26.42578125" style="1" customWidth="1"/>
    <col min="4" max="4" width="1.7109375" style="1" customWidth="1"/>
    <col min="5" max="5" width="9.140625" style="13"/>
    <col min="6" max="6" width="13.7109375" style="13" customWidth="1"/>
    <col min="7" max="7" width="36.42578125" style="13" customWidth="1"/>
    <col min="8" max="8" width="14.85546875" style="13" customWidth="1"/>
    <col min="9" max="9" width="25.42578125" style="40" customWidth="1"/>
    <col min="10" max="10" width="1.7109375" style="1" customWidth="1"/>
    <col min="11" max="11" width="27.140625" style="1" bestFit="1" customWidth="1"/>
    <col min="12" max="12" width="50.5703125" style="1" customWidth="1"/>
    <col min="13" max="18" width="26.5703125" style="1" customWidth="1"/>
    <col min="19" max="19" width="5.7109375" style="1" bestFit="1" customWidth="1"/>
    <col min="20" max="20" width="23" style="1" bestFit="1" customWidth="1"/>
    <col min="21" max="21" width="1.7109375" style="1" customWidth="1"/>
    <col min="22" max="22" width="91.140625" style="1" customWidth="1"/>
    <col min="23" max="16384" width="9.140625" style="1"/>
  </cols>
  <sheetData>
    <row r="1" spans="1:22" ht="18.75">
      <c r="A1" s="7" t="s">
        <v>62</v>
      </c>
      <c r="C1" s="7" t="s">
        <v>60</v>
      </c>
      <c r="E1" s="67" t="s">
        <v>11</v>
      </c>
      <c r="F1" s="67" t="s">
        <v>16</v>
      </c>
      <c r="G1" s="67" t="s">
        <v>38</v>
      </c>
      <c r="H1" s="67" t="s">
        <v>14</v>
      </c>
      <c r="I1" s="68" t="s">
        <v>25</v>
      </c>
      <c r="J1" s="69"/>
      <c r="K1" s="70" t="s">
        <v>21</v>
      </c>
      <c r="L1" s="70" t="s">
        <v>184</v>
      </c>
      <c r="M1" s="70" t="s">
        <v>189</v>
      </c>
      <c r="N1" s="70" t="s">
        <v>47</v>
      </c>
      <c r="O1" s="70" t="s">
        <v>49</v>
      </c>
      <c r="P1" s="70" t="s">
        <v>94</v>
      </c>
      <c r="Q1" s="70" t="s">
        <v>59</v>
      </c>
      <c r="R1" s="70" t="s">
        <v>95</v>
      </c>
      <c r="S1" s="70" t="s">
        <v>52</v>
      </c>
      <c r="T1" s="70" t="s">
        <v>58</v>
      </c>
      <c r="U1" s="69"/>
      <c r="V1" s="71"/>
    </row>
    <row r="2" spans="1:22" ht="18.75">
      <c r="A2" s="8">
        <v>8</v>
      </c>
      <c r="C2" s="8">
        <v>8</v>
      </c>
      <c r="E2" s="72" t="s">
        <v>9</v>
      </c>
      <c r="F2" s="72" t="s">
        <v>30</v>
      </c>
      <c r="G2" s="72" t="s">
        <v>45</v>
      </c>
      <c r="H2" s="72" t="s">
        <v>23</v>
      </c>
      <c r="I2" s="145" t="s">
        <v>247</v>
      </c>
      <c r="J2" s="69"/>
      <c r="K2" s="72" t="s">
        <v>169</v>
      </c>
      <c r="L2" s="72" t="s">
        <v>174</v>
      </c>
      <c r="M2" s="72" t="s">
        <v>179</v>
      </c>
      <c r="N2" s="72" t="s">
        <v>46</v>
      </c>
      <c r="O2" s="72" t="s">
        <v>4</v>
      </c>
      <c r="P2" s="72" t="s">
        <v>46</v>
      </c>
      <c r="Q2" s="72" t="s">
        <v>2</v>
      </c>
      <c r="R2" s="72" t="s">
        <v>190</v>
      </c>
      <c r="S2" s="73">
        <v>1</v>
      </c>
      <c r="T2" s="72" t="s">
        <v>53</v>
      </c>
      <c r="U2" s="69"/>
      <c r="V2" s="69"/>
    </row>
    <row r="3" spans="1:22" ht="15.75" thickBot="1">
      <c r="C3" s="23" t="s">
        <v>61</v>
      </c>
      <c r="E3" s="72" t="s">
        <v>10</v>
      </c>
      <c r="F3" s="72" t="s">
        <v>31</v>
      </c>
      <c r="G3" s="72" t="s">
        <v>35</v>
      </c>
      <c r="H3" s="72" t="s">
        <v>20</v>
      </c>
      <c r="I3" s="145" t="s">
        <v>248</v>
      </c>
      <c r="J3" s="69"/>
      <c r="K3" s="72" t="s">
        <v>170</v>
      </c>
      <c r="L3" s="72" t="s">
        <v>175</v>
      </c>
      <c r="M3" s="72" t="s">
        <v>180</v>
      </c>
      <c r="N3" s="72" t="s">
        <v>98</v>
      </c>
      <c r="O3" s="72" t="s">
        <v>6</v>
      </c>
      <c r="P3" s="72" t="s">
        <v>93</v>
      </c>
      <c r="Q3" s="72" t="s">
        <v>5</v>
      </c>
      <c r="R3" s="72" t="s">
        <v>191</v>
      </c>
      <c r="S3" s="73">
        <v>2</v>
      </c>
      <c r="T3" s="72" t="s">
        <v>54</v>
      </c>
      <c r="U3" s="69"/>
      <c r="V3" s="69"/>
    </row>
    <row r="4" spans="1:22" ht="19.5" thickBot="1">
      <c r="C4" s="8">
        <v>5</v>
      </c>
      <c r="E4" s="72"/>
      <c r="F4" s="72" t="s">
        <v>32</v>
      </c>
      <c r="G4" s="72" t="s">
        <v>43</v>
      </c>
      <c r="H4" s="72" t="s">
        <v>1</v>
      </c>
      <c r="I4" s="146" t="s">
        <v>249</v>
      </c>
      <c r="J4" s="69"/>
      <c r="K4" s="72" t="s">
        <v>171</v>
      </c>
      <c r="L4" s="72" t="s">
        <v>176</v>
      </c>
      <c r="M4" s="72" t="s">
        <v>181</v>
      </c>
      <c r="N4" s="72" t="s">
        <v>97</v>
      </c>
      <c r="O4" s="72" t="s">
        <v>3</v>
      </c>
      <c r="P4" s="72" t="s">
        <v>92</v>
      </c>
      <c r="Q4" s="72" t="s">
        <v>3</v>
      </c>
      <c r="R4" s="72" t="s">
        <v>192</v>
      </c>
      <c r="S4" s="73">
        <v>3</v>
      </c>
      <c r="T4" s="72" t="s">
        <v>55</v>
      </c>
      <c r="U4" s="69"/>
      <c r="V4" s="69"/>
    </row>
    <row r="5" spans="1:22" ht="15.75" thickBot="1">
      <c r="E5" s="72"/>
      <c r="F5" s="72" t="s">
        <v>33</v>
      </c>
      <c r="G5" s="72" t="s">
        <v>34</v>
      </c>
      <c r="H5" s="72" t="s">
        <v>24</v>
      </c>
      <c r="I5" s="147" t="s">
        <v>250</v>
      </c>
      <c r="J5" s="69"/>
      <c r="K5" s="72" t="s">
        <v>172</v>
      </c>
      <c r="L5" s="72" t="s">
        <v>177</v>
      </c>
      <c r="M5" s="72" t="s">
        <v>182</v>
      </c>
      <c r="N5" s="72" t="s">
        <v>96</v>
      </c>
      <c r="O5" s="72" t="s">
        <v>5</v>
      </c>
      <c r="P5" s="72" t="s">
        <v>91</v>
      </c>
      <c r="Q5" s="72" t="s">
        <v>6</v>
      </c>
      <c r="R5" s="72" t="s">
        <v>193</v>
      </c>
      <c r="S5" s="73">
        <v>4</v>
      </c>
      <c r="T5" s="72" t="s">
        <v>56</v>
      </c>
      <c r="U5" s="69"/>
      <c r="V5" s="69"/>
    </row>
    <row r="6" spans="1:22" ht="15.75" thickBot="1">
      <c r="E6" s="72"/>
      <c r="F6" s="72"/>
      <c r="G6" s="72" t="s">
        <v>36</v>
      </c>
      <c r="H6" s="72"/>
      <c r="I6" s="147" t="s">
        <v>251</v>
      </c>
      <c r="J6" s="69"/>
      <c r="K6" s="72" t="s">
        <v>173</v>
      </c>
      <c r="L6" s="72" t="s">
        <v>178</v>
      </c>
      <c r="M6" s="72" t="s">
        <v>183</v>
      </c>
      <c r="N6" s="72" t="s">
        <v>99</v>
      </c>
      <c r="O6" s="72" t="s">
        <v>2</v>
      </c>
      <c r="P6" s="72" t="s">
        <v>90</v>
      </c>
      <c r="Q6" s="72" t="s">
        <v>48</v>
      </c>
      <c r="R6" s="72" t="s">
        <v>194</v>
      </c>
      <c r="S6" s="73">
        <v>5</v>
      </c>
      <c r="T6" s="72" t="s">
        <v>57</v>
      </c>
      <c r="U6" s="69"/>
      <c r="V6" s="69"/>
    </row>
    <row r="7" spans="1:22" ht="15.75" thickBot="1">
      <c r="E7" s="72"/>
      <c r="F7" s="72"/>
      <c r="G7" s="72" t="s">
        <v>44</v>
      </c>
      <c r="H7" s="72"/>
      <c r="I7" s="147" t="s">
        <v>252</v>
      </c>
      <c r="J7" s="69"/>
      <c r="K7" s="69"/>
      <c r="L7" s="74"/>
      <c r="M7" s="69"/>
      <c r="N7" s="69"/>
      <c r="O7" s="69"/>
      <c r="P7" s="69"/>
      <c r="Q7" s="69"/>
      <c r="R7" s="69"/>
      <c r="S7" s="69"/>
      <c r="T7" s="69"/>
      <c r="U7" s="69"/>
      <c r="V7" s="69"/>
    </row>
    <row r="8" spans="1:22" ht="15.75" thickBot="1">
      <c r="E8" s="72"/>
      <c r="F8" s="72"/>
      <c r="G8" s="72" t="s">
        <v>39</v>
      </c>
      <c r="H8" s="72"/>
      <c r="I8" s="147" t="s">
        <v>253</v>
      </c>
      <c r="J8" s="69"/>
      <c r="K8" s="69"/>
      <c r="L8" s="74"/>
      <c r="M8" s="69"/>
      <c r="N8" s="69"/>
      <c r="O8" s="69"/>
      <c r="P8" s="69"/>
      <c r="Q8" s="69"/>
      <c r="R8" s="69"/>
      <c r="S8" s="69"/>
      <c r="T8" s="69"/>
      <c r="U8" s="69"/>
      <c r="V8" s="69"/>
    </row>
    <row r="9" spans="1:22" ht="15.75" thickBot="1">
      <c r="A9" s="1" t="s">
        <v>70</v>
      </c>
      <c r="E9" s="72"/>
      <c r="F9" s="72"/>
      <c r="G9" s="72" t="s">
        <v>40</v>
      </c>
      <c r="H9" s="72"/>
      <c r="I9" s="147" t="s">
        <v>254</v>
      </c>
      <c r="J9" s="69"/>
      <c r="K9" s="69"/>
      <c r="L9" s="74"/>
      <c r="M9" s="69"/>
      <c r="N9" s="69"/>
      <c r="O9" s="69"/>
      <c r="P9" s="69"/>
      <c r="Q9" s="69"/>
      <c r="R9" s="69"/>
      <c r="S9" s="69"/>
      <c r="T9" s="69"/>
      <c r="U9" s="69"/>
      <c r="V9" s="69"/>
    </row>
    <row r="10" spans="1:22" ht="15.75" thickBot="1">
      <c r="A10" s="24" t="s">
        <v>72</v>
      </c>
      <c r="C10" s="25">
        <f>COUNTIF(Oportunidades!N6:N25,"ABIERTA")</f>
        <v>4</v>
      </c>
      <c r="E10" s="72"/>
      <c r="F10" s="72"/>
      <c r="G10" s="72" t="s">
        <v>37</v>
      </c>
      <c r="H10" s="72"/>
      <c r="I10" s="147" t="s">
        <v>255</v>
      </c>
      <c r="J10" s="69"/>
      <c r="K10" s="69"/>
      <c r="L10" s="74"/>
      <c r="M10" s="69"/>
      <c r="N10" s="69"/>
      <c r="O10" s="69"/>
      <c r="P10" s="69"/>
      <c r="Q10" s="69"/>
      <c r="R10" s="69"/>
      <c r="S10" s="69"/>
      <c r="T10" s="69"/>
      <c r="U10" s="69"/>
      <c r="V10" s="69"/>
    </row>
    <row r="11" spans="1:22" ht="15.75" thickBot="1">
      <c r="A11" s="24" t="s">
        <v>73</v>
      </c>
      <c r="C11" s="25">
        <f>COUNTIF(Oportunidades!N6:N25,"CERRADA")</f>
        <v>3</v>
      </c>
      <c r="E11" s="72"/>
      <c r="F11" s="72"/>
      <c r="G11" s="72" t="s">
        <v>42</v>
      </c>
      <c r="H11" s="72"/>
      <c r="I11" s="147" t="s">
        <v>256</v>
      </c>
      <c r="J11" s="69"/>
      <c r="K11" s="69"/>
      <c r="L11" s="74"/>
      <c r="M11" s="69"/>
      <c r="N11" s="69"/>
      <c r="O11" s="69"/>
      <c r="P11" s="69"/>
      <c r="Q11" s="69"/>
      <c r="R11" s="69"/>
      <c r="S11" s="69"/>
      <c r="T11" s="69"/>
      <c r="U11" s="69"/>
      <c r="V11" s="69"/>
    </row>
    <row r="12" spans="1:22" ht="15.75" thickBot="1">
      <c r="A12" s="24" t="s">
        <v>74</v>
      </c>
      <c r="C12" s="25">
        <f>COUNTA(Oportunidades!C6:C25)</f>
        <v>8</v>
      </c>
      <c r="E12" s="72"/>
      <c r="F12" s="72"/>
      <c r="G12" s="72" t="s">
        <v>41</v>
      </c>
      <c r="H12" s="72"/>
      <c r="I12" s="147" t="s">
        <v>257</v>
      </c>
      <c r="J12" s="69"/>
      <c r="K12" s="69"/>
      <c r="L12" s="74"/>
      <c r="M12" s="69"/>
      <c r="N12" s="69"/>
      <c r="O12" s="69"/>
      <c r="P12" s="69"/>
      <c r="Q12" s="69"/>
      <c r="R12" s="69"/>
      <c r="S12" s="69"/>
      <c r="T12" s="69"/>
      <c r="U12" s="69"/>
      <c r="V12" s="69"/>
    </row>
    <row r="13" spans="1:22" ht="15.75" thickBot="1">
      <c r="A13" s="24" t="str">
        <f>T2</f>
        <v>Oportunidad fallida</v>
      </c>
      <c r="C13" s="25">
        <f>COUNTIF(Oportunidades!$M$6:$M$25,Listas!A13)</f>
        <v>0</v>
      </c>
      <c r="E13" s="74"/>
      <c r="F13" s="74"/>
      <c r="G13" s="74"/>
      <c r="H13" s="74"/>
      <c r="I13" s="147" t="s">
        <v>258</v>
      </c>
      <c r="J13" s="74"/>
      <c r="K13" s="74"/>
      <c r="L13" s="74"/>
      <c r="M13" s="74"/>
      <c r="N13" s="108"/>
      <c r="O13" s="108"/>
      <c r="P13" s="108"/>
      <c r="Q13" s="108"/>
      <c r="R13" s="108"/>
      <c r="S13" s="69"/>
      <c r="T13" s="69"/>
      <c r="U13" s="69"/>
      <c r="V13" s="69"/>
    </row>
    <row r="14" spans="1:22" ht="15.75" thickBot="1">
      <c r="A14" s="24" t="str">
        <f>T3</f>
        <v>Oportunidad abandonada</v>
      </c>
      <c r="C14" s="25">
        <f>COUNTIF(Oportunidades!$M$6:$M$25,Listas!A14)</f>
        <v>0</v>
      </c>
      <c r="E14" s="75"/>
      <c r="F14" s="75"/>
      <c r="G14" s="75"/>
      <c r="H14" s="75"/>
      <c r="I14" s="147" t="s">
        <v>259</v>
      </c>
      <c r="J14" s="75"/>
      <c r="K14" s="75"/>
      <c r="L14" s="75"/>
      <c r="M14" s="75"/>
      <c r="N14" s="109"/>
      <c r="O14" s="109"/>
      <c r="P14" s="109"/>
      <c r="Q14" s="109"/>
      <c r="R14" s="109"/>
      <c r="S14" s="69"/>
      <c r="T14" s="69"/>
      <c r="U14" s="69"/>
      <c r="V14" s="69"/>
    </row>
    <row r="15" spans="1:22" ht="15.75" thickBot="1">
      <c r="A15" s="24" t="str">
        <f>T4</f>
        <v>Se trataron algunas expectativas</v>
      </c>
      <c r="C15" s="25">
        <f>COUNTIF(Oportunidades!$M$6:$M$25,Listas!A15)</f>
        <v>2</v>
      </c>
      <c r="E15" s="14"/>
      <c r="F15" s="14"/>
      <c r="G15" s="14"/>
      <c r="H15" s="14"/>
      <c r="I15" s="147" t="s">
        <v>260</v>
      </c>
      <c r="J15" s="14"/>
      <c r="K15" s="14"/>
      <c r="L15" s="14"/>
      <c r="M15" s="14"/>
      <c r="N15" s="110"/>
      <c r="O15" s="110"/>
      <c r="P15" s="110"/>
      <c r="Q15" s="110"/>
      <c r="R15" s="110"/>
      <c r="V15" s="16" t="s">
        <v>66</v>
      </c>
    </row>
    <row r="16" spans="1:22" ht="30.75" thickBot="1">
      <c r="A16" s="24" t="str">
        <f>T5</f>
        <v>Se trataron todas las expectativas</v>
      </c>
      <c r="C16" s="25">
        <f>COUNTIF(Oportunidades!$M$6:$M$25,Listas!A16)</f>
        <v>5</v>
      </c>
      <c r="E16" s="14"/>
      <c r="F16" s="14"/>
      <c r="G16" s="14"/>
      <c r="H16" s="14"/>
      <c r="I16" s="147" t="s">
        <v>261</v>
      </c>
      <c r="J16" s="15"/>
      <c r="K16" s="15"/>
      <c r="L16" s="15"/>
      <c r="M16" s="15"/>
      <c r="N16" s="15"/>
      <c r="O16" s="15"/>
      <c r="P16" s="15"/>
      <c r="Q16" s="15"/>
      <c r="R16" s="15"/>
      <c r="V16" s="17" t="s">
        <v>67</v>
      </c>
    </row>
    <row r="17" spans="1:22" ht="15.75" thickBot="1">
      <c r="A17" s="24" t="str">
        <f>T6</f>
        <v>Se excedieron las expectativas</v>
      </c>
      <c r="C17" s="25">
        <f>COUNTIF(Oportunidades!$M$6:$M$25,Listas!A17)</f>
        <v>0</v>
      </c>
      <c r="E17" s="14"/>
      <c r="F17" s="14"/>
      <c r="G17" s="14"/>
      <c r="H17" s="14"/>
      <c r="I17" s="147" t="s">
        <v>262</v>
      </c>
      <c r="J17" s="15"/>
      <c r="K17" s="15"/>
      <c r="L17" s="15"/>
      <c r="M17" s="15"/>
      <c r="N17" s="15"/>
      <c r="O17" s="15"/>
      <c r="P17" s="15"/>
      <c r="Q17" s="15"/>
      <c r="R17" s="15"/>
      <c r="V17" s="16"/>
    </row>
    <row r="18" spans="1:22" ht="15.75" thickBot="1">
      <c r="E18" s="14"/>
      <c r="F18" s="14"/>
      <c r="G18" s="14"/>
      <c r="H18" s="14"/>
      <c r="I18" s="147" t="s">
        <v>263</v>
      </c>
      <c r="J18" s="15"/>
      <c r="K18" s="15"/>
      <c r="L18" s="15"/>
      <c r="M18" s="15"/>
      <c r="N18" s="15"/>
      <c r="O18" s="15"/>
      <c r="P18" s="15"/>
      <c r="Q18" s="15"/>
      <c r="R18" s="15"/>
      <c r="V18" s="16" t="str">
        <f>CONCATENATE(V15,C2,V17,V16,C4," y ",C2,")")</f>
        <v>(Requerido para los factores de riesgo &gt;=8, 
sugerido para factores de riesgo entre 5 y 8)</v>
      </c>
    </row>
    <row r="19" spans="1:22" ht="15.75" thickBot="1">
      <c r="E19" s="14"/>
      <c r="F19" s="14"/>
      <c r="G19" s="14"/>
      <c r="H19" s="14"/>
      <c r="I19" s="147" t="s">
        <v>264</v>
      </c>
      <c r="J19" s="15"/>
      <c r="K19" s="15"/>
      <c r="L19" s="15"/>
      <c r="M19" s="15"/>
      <c r="N19" s="15"/>
      <c r="O19" s="15"/>
      <c r="P19" s="15"/>
      <c r="Q19" s="15"/>
      <c r="R19" s="15"/>
      <c r="V19" s="16"/>
    </row>
    <row r="20" spans="1:22" ht="15.75" thickBot="1">
      <c r="A20" s="1" t="s">
        <v>71</v>
      </c>
      <c r="E20" s="14"/>
      <c r="F20" s="14"/>
      <c r="G20" s="14"/>
      <c r="H20" s="14"/>
      <c r="I20" s="147" t="s">
        <v>265</v>
      </c>
      <c r="J20" s="15"/>
      <c r="K20" s="15"/>
      <c r="L20" s="15"/>
      <c r="M20" s="15"/>
      <c r="N20" s="15"/>
      <c r="O20" s="15"/>
      <c r="P20" s="15"/>
      <c r="Q20" s="15"/>
      <c r="R20" s="15"/>
      <c r="V20" s="16"/>
    </row>
    <row r="21" spans="1:22" ht="30.75" thickBot="1">
      <c r="A21" s="24" t="s">
        <v>75</v>
      </c>
      <c r="C21" s="25">
        <f>COUNTA(Riesgos!C5:C111)</f>
        <v>21</v>
      </c>
      <c r="E21" s="14"/>
      <c r="F21" s="14"/>
      <c r="G21" s="14"/>
      <c r="H21" s="14"/>
      <c r="I21" s="147" t="s">
        <v>266</v>
      </c>
      <c r="J21" s="15"/>
      <c r="K21" s="15"/>
      <c r="L21" s="15"/>
      <c r="M21" s="15"/>
      <c r="N21" s="15"/>
      <c r="O21" s="15"/>
      <c r="P21" s="15"/>
      <c r="Q21" s="15"/>
      <c r="R21" s="15"/>
      <c r="V21" s="17" t="s">
        <v>68</v>
      </c>
    </row>
    <row r="22" spans="1:22" ht="30.75" thickBot="1">
      <c r="A22" s="24" t="s">
        <v>76</v>
      </c>
      <c r="C22" s="25">
        <f>COUNTIF(Riesgos!I5:I111,"&gt;="&amp;Listas!C2)</f>
        <v>9</v>
      </c>
      <c r="I22" s="147" t="s">
        <v>267</v>
      </c>
      <c r="V22" s="17" t="s">
        <v>69</v>
      </c>
    </row>
    <row r="23" spans="1:22" ht="15.75" thickBot="1">
      <c r="A23" s="24" t="s">
        <v>77</v>
      </c>
      <c r="C23" s="25">
        <f>C21-C22-C24</f>
        <v>4</v>
      </c>
      <c r="I23" s="147" t="s">
        <v>268</v>
      </c>
      <c r="V23" s="16"/>
    </row>
    <row r="24" spans="1:22" ht="15.75" thickBot="1">
      <c r="A24" s="24" t="s">
        <v>78</v>
      </c>
      <c r="C24" s="25">
        <f>COUNTIF(Riesgos!I5:I111,"&lt;"&amp;Listas!C4)</f>
        <v>8</v>
      </c>
      <c r="I24" s="147" t="s">
        <v>269</v>
      </c>
      <c r="V24" s="16" t="str">
        <f>CONCATENATE(V21,A2,V22)</f>
        <v>Plan de persecución de oportunidades 
(sugerida para factor de oportunidades &gt;=8) 
Puede referenciar a documentos de planificación externa</v>
      </c>
    </row>
    <row r="25" spans="1:22" ht="15.75" thickBot="1">
      <c r="I25" s="147" t="s">
        <v>270</v>
      </c>
      <c r="V25" s="16"/>
    </row>
    <row r="26" spans="1:22" ht="15.75" thickBot="1">
      <c r="I26" s="147" t="s">
        <v>271</v>
      </c>
    </row>
    <row r="33" spans="1:1">
      <c r="A33" s="24"/>
    </row>
    <row r="34" spans="1:1">
      <c r="A34" s="24"/>
    </row>
    <row r="51" spans="1:1">
      <c r="A51" s="24"/>
    </row>
    <row r="52" spans="1:1">
      <c r="A52" s="24"/>
    </row>
  </sheetData>
  <sheetProtection algorithmName="SHA-512" hashValue="QuuPaDa5Jbqvxw+0SRfWgbMVkjprvprAX1XP0K7Svmxz9O44kZzPjEzYmyfpLmO7v1oRK8ki2/bQkYY/2qJdkw==" saltValue="xHGfshyqLt2upRMe3opcqw==" spinCount="100000" sheet="1" objects="1" scenarios="1" selectLockedCells="1"/>
  <conditionalFormatting sqref="H13:R15 E25:I1048576 E17:H24 E1:I16 S1:T1 S2:S6">
    <cfRule type="cellIs" dxfId="10" priority="15" operator="notEqual">
      <formula>""</formula>
    </cfRule>
  </conditionalFormatting>
  <conditionalFormatting sqref="K1:M1">
    <cfRule type="cellIs" dxfId="9" priority="14" operator="notEqual">
      <formula>""</formula>
    </cfRule>
  </conditionalFormatting>
  <conditionalFormatting sqref="K2:K6">
    <cfRule type="cellIs" dxfId="8" priority="13" operator="notEqual">
      <formula>""</formula>
    </cfRule>
  </conditionalFormatting>
  <conditionalFormatting sqref="L2:L7">
    <cfRule type="cellIs" dxfId="7" priority="12" operator="notEqual">
      <formula>""</formula>
    </cfRule>
  </conditionalFormatting>
  <conditionalFormatting sqref="M2:M6">
    <cfRule type="cellIs" dxfId="6" priority="11" operator="notEqual">
      <formula>""</formula>
    </cfRule>
  </conditionalFormatting>
  <conditionalFormatting sqref="L8:L12">
    <cfRule type="cellIs" dxfId="5" priority="8" operator="notEqual">
      <formula>""</formula>
    </cfRule>
  </conditionalFormatting>
  <conditionalFormatting sqref="T2:T6">
    <cfRule type="cellIs" dxfId="4" priority="5" operator="notEqual">
      <formula>""</formula>
    </cfRule>
  </conditionalFormatting>
  <conditionalFormatting sqref="Q1:R6">
    <cfRule type="cellIs" dxfId="3" priority="4" operator="notEqual">
      <formula>""</formula>
    </cfRule>
  </conditionalFormatting>
  <conditionalFormatting sqref="N1:P1">
    <cfRule type="cellIs" dxfId="2" priority="3" operator="notEqual">
      <formula>""</formula>
    </cfRule>
  </conditionalFormatting>
  <conditionalFormatting sqref="N2:N6">
    <cfRule type="cellIs" dxfId="1" priority="2" operator="notEqual">
      <formula>""</formula>
    </cfRule>
  </conditionalFormatting>
  <conditionalFormatting sqref="O2:P6">
    <cfRule type="cellIs" dxfId="0" priority="1" operator="notEqual">
      <formula>""</formula>
    </cfRule>
  </conditionalFormatting>
  <pageMargins left="0.7" right="0.7" top="0.75" bottom="0.75" header="0.3" footer="0.3"/>
  <pageSetup orientation="portrait"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15</vt:i4>
      </vt:variant>
    </vt:vector>
  </HeadingPairs>
  <TitlesOfParts>
    <vt:vector size="22" baseType="lpstr">
      <vt:lpstr>Partes</vt:lpstr>
      <vt:lpstr>Cuestiones</vt:lpstr>
      <vt:lpstr>Riesgos</vt:lpstr>
      <vt:lpstr>Calificacion Controles</vt:lpstr>
      <vt:lpstr>CriteriosControles</vt:lpstr>
      <vt:lpstr>Oportunidades</vt:lpstr>
      <vt:lpstr>Listas</vt:lpstr>
      <vt:lpstr>'Calificacion Controles'!correction</vt:lpstr>
      <vt:lpstr>'Calificacion Controles'!cost</vt:lpstr>
      <vt:lpstr>CriterioControl</vt:lpstr>
      <vt:lpstr>'Calificacion Controles'!Likelihood</vt:lpstr>
      <vt:lpstr>Likelihood</vt:lpstr>
      <vt:lpstr>'Calificacion Controles'!Occurrences</vt:lpstr>
      <vt:lpstr>Occurrences</vt:lpstr>
      <vt:lpstr>'Calificacion Controles'!opprep</vt:lpstr>
      <vt:lpstr>opprep</vt:lpstr>
      <vt:lpstr>'Calificacion Controles'!Potential</vt:lpstr>
      <vt:lpstr>Potential</vt:lpstr>
      <vt:lpstr>'Calificacion Controles'!riskrep</vt:lpstr>
      <vt:lpstr>'Calificacion Controles'!Success</vt:lpstr>
      <vt:lpstr>Success</vt:lpstr>
      <vt:lpstr>'Calificacion Controles'!Violation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de registro contexto de la organización</dc:title>
  <dc:creator>Daniel jiménez;www.pymesycalidad20.com</dc:creator>
  <cp:lastModifiedBy>PATERNINA TORDECILLA</cp:lastModifiedBy>
  <cp:lastPrinted>2017-09-21T21:31:12Z</cp:lastPrinted>
  <dcterms:created xsi:type="dcterms:W3CDTF">2015-08-31T12:23:57Z</dcterms:created>
  <dcterms:modified xsi:type="dcterms:W3CDTF">2020-05-04T13:34:05Z</dcterms:modified>
  <cp:category>ISO 9001:2015;Procedimientos</cp:category>
</cp:coreProperties>
</file>