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claudia inf\Documentos\2018\plan anticorrupcion\"/>
    </mc:Choice>
  </mc:AlternateContent>
  <bookViews>
    <workbookView xWindow="0" yWindow="0" windowWidth="20490" windowHeight="7155" firstSheet="2" activeTab="2"/>
  </bookViews>
  <sheets>
    <sheet name="Partes" sheetId="9" state="hidden" r:id="rId1"/>
    <sheet name="Cuestiones" sheetId="1" state="hidden" r:id="rId2"/>
    <sheet name="Riesgos registro" sheetId="4" r:id="rId3"/>
    <sheet name="Opor registro" sheetId="3" state="hidden" r:id="rId4"/>
    <sheet name="Listas" sheetId="8" r:id="rId5"/>
    <sheet name="Controles" sheetId="10" r:id="rId6"/>
  </sheets>
  <definedNames>
    <definedName name="_xlnm._FilterDatabase" localSheetId="1" hidden="1">Cuestiones!$A$2:$H$101</definedName>
    <definedName name="Bias" localSheetId="5">OFFSET(Controles!$F$2,0,0,COUNTA(Controles!$F:$F)-1,1)</definedName>
    <definedName name="Bias">OFFSET(Listas!$H$2,0,0,COUNTA(Listas!$H:$H)-1,1)</definedName>
    <definedName name="correction" localSheetId="5">Controles!$M$2:$M$6</definedName>
    <definedName name="correction">Listas!$O$2:$O$6</definedName>
    <definedName name="cost" localSheetId="5">Controles!$O$2:$O$6</definedName>
    <definedName name="cost">Listas!$Q$2:$Q$6</definedName>
    <definedName name="Likelihood" localSheetId="5">Controles!$I$2:$I$6</definedName>
    <definedName name="Likelihood">Listas!$K$2:$K$6</definedName>
    <definedName name="Occurrences" localSheetId="5">Controles!$J$2:$J$6</definedName>
    <definedName name="Occurrences">Listas!$L$2:$L$6</definedName>
    <definedName name="opprep" localSheetId="5">Controles!$P$2:$P$6</definedName>
    <definedName name="opprep">Listas!$R$2:$R$6</definedName>
    <definedName name="Party">OFFSET(Partes!$A$3,0,0,COUNTA(Partes!$A:$A)-1,1)</definedName>
    <definedName name="Potential" localSheetId="5">Controles!$K$2:$K$6</definedName>
    <definedName name="Potential">Listas!$M$2:$M$6</definedName>
    <definedName name="Priority" localSheetId="5">OFFSET(Controles!$D$2,0,0,COUNTA(Controles!$D:$D)-1,1)</definedName>
    <definedName name="Priority">OFFSET(Listas!$F$2,0,0,COUNTA(Listas!$F:$F)-1,1)</definedName>
    <definedName name="Process" localSheetId="5">OFFSET(Controles!$G$2,0,0,COUNTA(Controles!$G:$G)-1,1)</definedName>
    <definedName name="Process">OFFSET(Listas!$I$2,0,0,COUNTA(Listas!$I:$I)-1,1)</definedName>
    <definedName name="riskrep" localSheetId="5">Controles!$N$2:$N$6</definedName>
    <definedName name="riskrep">Listas!$P$2:$P$6</definedName>
    <definedName name="score" localSheetId="5">Controles!#REF!</definedName>
    <definedName name="score">Listas!#REF!</definedName>
    <definedName name="Success" localSheetId="5">Controles!$R$2:$R$6</definedName>
    <definedName name="Success">Listas!$T$2:$T$6</definedName>
    <definedName name="Treatment" localSheetId="5">OFFSET(Controles!$E$2,0,0,COUNTA(Controles!$E:$E)-1,1)</definedName>
    <definedName name="Treatment">OFFSET(Listas!$G$2,0,0,COUNTA(Listas!$G:$G)-1,1)</definedName>
    <definedName name="Type" localSheetId="5">OFFSET(Controles!$C$2,0,0,COUNTA(Controles!$C:$C)-1,1)</definedName>
    <definedName name="Type">OFFSET(Listas!$E$2,0,0,COUNTA(Listas!$E:$E)-1,1)</definedName>
    <definedName name="Violation" localSheetId="5">Controles!$L$2:$L$6</definedName>
    <definedName name="Violation">Listas!$N$2:$N$6</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B14" i="10" l="1"/>
  <c r="AC14" i="10"/>
  <c r="AD14" i="10"/>
  <c r="AB13" i="10"/>
  <c r="AC13" i="10"/>
  <c r="AD13" i="10"/>
  <c r="AB12" i="10"/>
  <c r="AC12" i="10"/>
  <c r="AD12" i="10"/>
  <c r="AB11" i="10"/>
  <c r="AC11" i="10"/>
  <c r="AD11" i="10"/>
  <c r="AB10" i="10"/>
  <c r="AC10" i="10"/>
  <c r="AD10" i="10"/>
  <c r="AB9" i="10"/>
  <c r="AC9" i="10"/>
  <c r="AD9" i="10"/>
  <c r="AB8" i="10"/>
  <c r="AC8" i="10"/>
  <c r="AD8" i="10"/>
  <c r="B14" i="10"/>
  <c r="B13" i="10"/>
  <c r="B12" i="10"/>
  <c r="B11" i="10"/>
  <c r="B10" i="10"/>
  <c r="B9" i="10"/>
  <c r="B8" i="10"/>
  <c r="M5" i="4"/>
  <c r="F5" i="4"/>
  <c r="N5" i="4"/>
  <c r="B2" i="10"/>
  <c r="AB2" i="10"/>
  <c r="AC2" i="10" s="1"/>
  <c r="AD2" i="10" s="1"/>
  <c r="P5" i="4" s="1"/>
  <c r="F10" i="4"/>
  <c r="M10" i="4"/>
  <c r="N10" i="4"/>
  <c r="F9" i="4"/>
  <c r="M9" i="4"/>
  <c r="N9" i="4"/>
  <c r="F8" i="4"/>
  <c r="M8" i="4"/>
  <c r="N8" i="4"/>
  <c r="F7" i="4"/>
  <c r="M7" i="4"/>
  <c r="N7" i="4"/>
  <c r="F6" i="4"/>
  <c r="M6" i="4"/>
  <c r="N6" i="4"/>
  <c r="AB7" i="10"/>
  <c r="AC7" i="10"/>
  <c r="AB6" i="10"/>
  <c r="AC6" i="10"/>
  <c r="AD6" i="10" s="1"/>
  <c r="P9" i="4" s="1"/>
  <c r="AB5" i="10"/>
  <c r="AC5" i="10" s="1"/>
  <c r="AD5" i="10" s="1"/>
  <c r="P8" i="4" s="1"/>
  <c r="AB4" i="10"/>
  <c r="AC4" i="10" s="1"/>
  <c r="AD4" i="10" s="1"/>
  <c r="P7" i="4" s="1"/>
  <c r="AB3" i="10"/>
  <c r="AC3" i="10" s="1"/>
  <c r="AD3" i="10" s="1"/>
  <c r="P6" i="4" s="1"/>
  <c r="A6" i="4"/>
  <c r="A7" i="4"/>
  <c r="A8" i="4"/>
  <c r="A10" i="4"/>
  <c r="C11" i="8"/>
  <c r="C10" i="8"/>
  <c r="V18" i="8"/>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V24" i="8"/>
  <c r="C21" i="8"/>
  <c r="A13" i="8"/>
  <c r="C13" i="8"/>
  <c r="A14" i="8"/>
  <c r="C14" i="8"/>
  <c r="A15" i="8"/>
  <c r="C15" i="8"/>
  <c r="A16" i="8"/>
  <c r="C16" i="8"/>
  <c r="A17" i="8"/>
  <c r="C17" i="8"/>
  <c r="C12" i="8"/>
  <c r="N40" i="4"/>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M6" i="3"/>
  <c r="F6" i="3"/>
  <c r="F38" i="4"/>
  <c r="M38"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F17" i="4"/>
  <c r="F18" i="4"/>
  <c r="F19" i="4"/>
  <c r="F20" i="4"/>
  <c r="F21" i="4"/>
  <c r="F22" i="4"/>
  <c r="F23" i="4"/>
  <c r="F24" i="4"/>
  <c r="F25" i="4"/>
  <c r="F26" i="4"/>
  <c r="F27" i="4"/>
  <c r="F28" i="4"/>
  <c r="F29" i="4"/>
  <c r="F30" i="4"/>
  <c r="F31" i="4"/>
  <c r="F32" i="4"/>
  <c r="F33" i="4"/>
  <c r="F34" i="4"/>
  <c r="F35" i="4"/>
  <c r="F36" i="4"/>
  <c r="F37"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B5" i="10"/>
  <c r="B7" i="10"/>
  <c r="AD7" i="10"/>
  <c r="P10" i="4" s="1"/>
  <c r="M17" i="4"/>
  <c r="M18" i="4"/>
  <c r="M19" i="4"/>
  <c r="M20" i="4"/>
  <c r="N20" i="4"/>
  <c r="M21" i="4"/>
  <c r="M22" i="4"/>
  <c r="M23" i="4"/>
  <c r="M24" i="4"/>
  <c r="M25" i="4"/>
  <c r="M26" i="4"/>
  <c r="M27" i="4"/>
  <c r="M28" i="4"/>
  <c r="N28" i="4"/>
  <c r="M29" i="4"/>
  <c r="M30" i="4"/>
  <c r="M31" i="4"/>
  <c r="M32" i="4"/>
  <c r="M33" i="4"/>
  <c r="M34" i="4"/>
  <c r="M35" i="4"/>
  <c r="M36" i="4"/>
  <c r="M37"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N26" i="4"/>
  <c r="N18" i="4"/>
  <c r="B6" i="10"/>
  <c r="N31" i="4"/>
  <c r="N23" i="4"/>
  <c r="N30" i="4"/>
  <c r="N22" i="4"/>
  <c r="N29" i="4"/>
  <c r="N21" i="4"/>
  <c r="N27" i="4"/>
  <c r="N19" i="4"/>
  <c r="N25" i="4"/>
  <c r="N17" i="4"/>
  <c r="N24" i="4"/>
  <c r="N39" i="4"/>
  <c r="N38" i="4"/>
  <c r="N37" i="4"/>
  <c r="N36" i="4"/>
  <c r="N35" i="4"/>
  <c r="N34" i="4"/>
  <c r="N33" i="4"/>
  <c r="N32" i="4"/>
  <c r="N11" i="3"/>
  <c r="N14" i="3"/>
  <c r="N15" i="3"/>
  <c r="N17" i="3"/>
  <c r="N18" i="3"/>
  <c r="N19" i="3"/>
  <c r="N21" i="3"/>
  <c r="N22" i="3"/>
  <c r="N23" i="3"/>
  <c r="N24" i="3"/>
  <c r="N26" i="3"/>
  <c r="N27" i="3"/>
  <c r="N30" i="3"/>
  <c r="N31" i="3"/>
  <c r="N34" i="3"/>
  <c r="N35" i="3"/>
  <c r="N36" i="3"/>
  <c r="N38" i="3"/>
  <c r="N39" i="3"/>
  <c r="N42" i="3"/>
  <c r="N43" i="3"/>
  <c r="N45" i="3"/>
  <c r="N46" i="3"/>
  <c r="N47" i="3"/>
  <c r="N48" i="3"/>
  <c r="N50" i="3"/>
  <c r="N51" i="3"/>
  <c r="N52" i="3"/>
  <c r="N54" i="3"/>
  <c r="N55" i="3"/>
  <c r="N58" i="3"/>
  <c r="N59" i="3"/>
  <c r="N62" i="3"/>
  <c r="N63" i="3"/>
  <c r="N66" i="3"/>
  <c r="N67" i="3"/>
  <c r="N69" i="3"/>
  <c r="N70" i="3"/>
  <c r="N71" i="3"/>
  <c r="N74" i="3"/>
  <c r="N75" i="3"/>
  <c r="N78" i="3"/>
  <c r="N79" i="3"/>
  <c r="N81" i="3"/>
  <c r="N82" i="3"/>
  <c r="N83" i="3"/>
  <c r="N86" i="3"/>
  <c r="N87" i="3"/>
  <c r="N88" i="3"/>
  <c r="N90" i="3"/>
  <c r="N91" i="3"/>
  <c r="N94" i="3"/>
  <c r="N95" i="3"/>
  <c r="N97" i="3"/>
  <c r="N98" i="3"/>
  <c r="N99" i="3"/>
  <c r="N100" i="3"/>
  <c r="N102" i="3"/>
  <c r="N103" i="3"/>
  <c r="N104" i="3"/>
  <c r="O4" i="3"/>
  <c r="N10" i="3"/>
  <c r="N7" i="3"/>
  <c r="N96" i="3"/>
  <c r="N72" i="3"/>
  <c r="N65" i="3"/>
  <c r="N20" i="3"/>
  <c r="N68" i="3"/>
  <c r="N37" i="3"/>
  <c r="N16" i="3"/>
  <c r="N13" i="3"/>
  <c r="N85" i="3"/>
  <c r="N64" i="3"/>
  <c r="N61" i="3"/>
  <c r="N40" i="3"/>
  <c r="N33" i="3"/>
  <c r="N53" i="3"/>
  <c r="N32" i="3"/>
  <c r="N29" i="3"/>
  <c r="N8" i="3"/>
  <c r="N93" i="3"/>
  <c r="N84" i="3"/>
  <c r="N101" i="3"/>
  <c r="N80" i="3"/>
  <c r="N77" i="3"/>
  <c r="N56" i="3"/>
  <c r="N49" i="3"/>
  <c r="N105" i="3"/>
  <c r="N92" i="3"/>
  <c r="N89" i="3"/>
  <c r="N76" i="3"/>
  <c r="N73" i="3"/>
  <c r="N60" i="3"/>
  <c r="N57" i="3"/>
  <c r="N44" i="3"/>
  <c r="N41" i="3"/>
  <c r="N28" i="3"/>
  <c r="N25" i="3"/>
  <c r="N12" i="3"/>
  <c r="N9" i="3"/>
  <c r="O4" i="4"/>
  <c r="N6" i="3"/>
  <c r="B4" i="10"/>
  <c r="B3" i="10"/>
  <c r="C24" i="8"/>
  <c r="C22" i="8"/>
  <c r="C23" i="8"/>
</calcChain>
</file>

<file path=xl/sharedStrings.xml><?xml version="1.0" encoding="utf-8"?>
<sst xmlns="http://schemas.openxmlformats.org/spreadsheetml/2006/main" count="615" uniqueCount="193">
  <si>
    <t>Int / Ext</t>
  </si>
  <si>
    <t>Neutral</t>
  </si>
  <si>
    <t>Potential Cost of Implementation</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</si>
  <si>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</si>
  <si>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</si>
  <si>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</si>
  <si>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</si>
  <si>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</si>
  <si>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</si>
  <si>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</si>
  <si>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</si>
  <si>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</si>
  <si>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</si>
  <si>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</si>
  <si>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</si>
  <si>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</si>
  <si>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</si>
  <si>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</si>
  <si>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</si>
  <si>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</si>
  <si>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</si>
  <si>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Proceseso</t>
  </si>
  <si>
    <t>Riesgo</t>
  </si>
  <si>
    <t>Probabilidad (de que ocurra el 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</si>
  <si>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</si>
  <si>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</si>
  <si>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</si>
  <si>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</si>
  <si>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</si>
  <si>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</si>
  <si>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</si>
  <si>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</si>
  <si>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</si>
  <si>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</si>
  <si>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</si>
  <si>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</si>
  <si>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</si>
  <si>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</si>
  <si>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</si>
  <si>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</si>
  <si>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</si>
  <si>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</si>
  <si>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</si>
  <si>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</si>
  <si>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</si>
  <si>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</si>
  <si>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</si>
  <si>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</si>
  <si>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</si>
  <si>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Probable que ocurra</t>
  </si>
  <si>
    <t>Ocurrencias</t>
  </si>
  <si>
    <t>Potencial</t>
  </si>
  <si>
    <t>No hay / No Aplica</t>
  </si>
  <si>
    <t>Menor</t>
  </si>
  <si>
    <t>Moderado</t>
  </si>
  <si>
    <t>Alto</t>
  </si>
  <si>
    <t>Muy alto</t>
  </si>
  <si>
    <t>Violación</t>
  </si>
  <si>
    <t>$0 ó N/A</t>
  </si>
  <si>
    <t>Costo de correción</t>
  </si>
  <si>
    <t>No impacta / NA</t>
  </si>
  <si>
    <t>Impacto minimo</t>
  </si>
  <si>
    <t>Impacto moderado</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</si>
  <si>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</si>
  <si>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</si>
  <si>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</si>
  <si>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</si>
  <si>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</si>
  <si>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</si>
  <si>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</si>
  <si>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</si>
  <si>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</si>
  <si>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</si>
  <si>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</si>
  <si>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</si>
  <si>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</si>
  <si>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</si>
  <si>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Potencial perdida de contratos</t>
  </si>
  <si>
    <t>Potenciales riesgos a la salud humana</t>
  </si>
  <si>
    <t>Incapacidad para cumplir con términos de contratos / Requisitos</t>
  </si>
  <si>
    <t>Potencial violación de regulaciones</t>
  </si>
  <si>
    <t>Impacto en la reputación de la organización</t>
  </si>
  <si>
    <t>Costo Est. De corrección</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</si>
  <si>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</si>
  <si>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</si>
  <si>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</si>
  <si>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</si>
  <si>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</si>
  <si>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</si>
  <si>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</si>
  <si>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</si>
  <si>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</si>
  <si>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</si>
  <si>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</si>
  <si>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</si>
  <si>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</si>
  <si>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</si>
  <si>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</si>
  <si>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Consecuencias (si el riesgo sucede)</t>
  </si>
  <si>
    <t>Proceso</t>
  </si>
  <si>
    <t>Oportunidades</t>
  </si>
  <si>
    <t>Probabilidad (de lograr la oportunidad)</t>
  </si>
  <si>
    <t>Calificación Prob.</t>
  </si>
  <si>
    <t>Potencial para nuevos negocios</t>
  </si>
  <si>
    <t>Potencial para expandir los negocios actuales</t>
  </si>
  <si>
    <t>Potencial para mejorar los cumplimientos legales</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</si>
  <si>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</si>
  <si>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</si>
  <si>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</si>
  <si>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</si>
  <si>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</si>
  <si>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</si>
  <si>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</si>
  <si>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Se ha producido mas de una vez en el  año.</t>
  </si>
  <si>
    <t>Se ha producido al menos de una vez en los últimos 2  años.</t>
  </si>
  <si>
    <t>Es casi seguro que ocurra</t>
  </si>
  <si>
    <t>Posible que ocurra</t>
  </si>
  <si>
    <t>Se ha producido en los últimos 2 años.</t>
  </si>
  <si>
    <t>Poco probable que ocurra/Improbable</t>
  </si>
  <si>
    <t>Se ha producido al menos de una vez en los últimos 5 años.</t>
  </si>
  <si>
    <t>No se ha producido en los últimos 5 años</t>
  </si>
  <si>
    <t>Raro / no aplicable</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</si>
  <si>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</si>
  <si>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</si>
  <si>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</si>
  <si>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</si>
  <si>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</si>
  <si>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</si>
  <si>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</si>
  <si>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</si>
  <si>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</si>
  <si>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</si>
  <si>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</si>
  <si>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</si>
  <si>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</si>
  <si>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</si>
  <si>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</si>
  <si>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</si>
  <si>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</si>
  <si>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</si>
  <si>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</si>
  <si>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</si>
  <si>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</si>
  <si>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</si>
  <si>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</si>
  <si>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</si>
  <si>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</si>
  <si>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 xml:space="preserve"> </t>
  </si>
  <si>
    <t xml:space="preserve">  </t>
  </si>
  <si>
    <t>¿Tuvieron éxito las acciones tomadas?</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</si>
  <si>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</si>
  <si>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</si>
  <si>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</si>
  <si>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</si>
  <si>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 xml:space="preserve">No
</t>
  </si>
  <si>
    <t>Potencial de identificar clientes nuevos  (  Aumento de la  base de  datos de contribuyentes del Distrito)</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</si>
  <si>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</si>
  <si>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</si>
  <si>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</si>
  <si>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</si>
  <si>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</si>
  <si>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</si>
  <si>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</si>
  <si>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</si>
  <si>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</si>
  <si>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Proceso de Evaluación y Control</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</si>
  <si>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</si>
  <si>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</si>
  <si>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</si>
  <si>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</si>
  <si>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</si>
  <si>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</si>
  <si>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</si>
  <si>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</si>
  <si>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</si>
  <si>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</si>
  <si>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 xml:space="preserve">Seguimiento </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</si>
  <si>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</si>
  <si>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</si>
  <si>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</si>
  <si>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</si>
  <si>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</si>
  <si>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</si>
  <si>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Controlar el vencimiento de términos de los procesos a partir de la revisión de cada expediente en los procesos que imponen sanciones pecuniarias y disciplinarias</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</si>
  <si>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</si>
  <si>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</si>
  <si>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</si>
  <si>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</si>
  <si>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1.Mantener el desarrollo continuo de las herramientas que lleve al control de las cifras para entregar informacion mas confiable. 2. Verificacion del cumplimiento de los procedimientos establecidos, sobretodo los puntos de control para mitigación del riesgo.</t>
  </si>
  <si>
    <t>Plan de mitigación 2018</t>
  </si>
  <si>
    <t>(Requerido para los factores de riesgo &gt;=8, 
sugerido para factores de riesgo entre 5 y 8)</t>
  </si>
  <si>
    <t>1.Implementación de las acciones comunes en las dependencias de acuerdo con lo señalado en el plan de mejoramiento de la gestión ética.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</si>
  <si>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 Indicadores de Monitoreo de la politica de seguridad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</si>
</sst>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1"/>
      <name val="Arial"/>
      <family val="2"/>
    </font>
    <font>
      <sz val="10"/>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style="thin">
        <color theme="0" tint="-4.9989318521683403E-2"/>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thin">
        <color theme="0" tint="-4.9989318521683403E-2"/>
      </right>
      <top style="medium">
        <color auto="1"/>
      </top>
      <bottom/>
      <diagonal/>
    </border>
    <border>
      <left style="medium">
        <color auto="1"/>
      </left>
      <right style="medium">
        <color auto="1"/>
      </right>
      <top style="thin">
        <color theme="0" tint="-4.9989318521683403E-2"/>
      </top>
      <bottom/>
      <diagonal/>
    </border>
    <border>
      <left style="medium">
        <color auto="1"/>
      </left>
      <right style="medium">
        <color auto="1"/>
      </right>
      <top/>
      <bottom/>
      <diagonal/>
    </border>
    <border>
      <left style="medium">
        <color auto="1"/>
      </left>
      <right/>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s>
  <cellStyleXfs count="11">
    <xf numFmtId="0" fontId="0" fillId="0" borderId="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cellStyleXfs>
  <cellXfs count="178">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8" fillId="0" borderId="3" xfId="0" applyFont="1" applyBorder="1" applyAlignment="1" applyProtection="1">
      <alignment horizontal="left" vertical="center"/>
      <protection locked="0"/>
    </xf>
    <xf numFmtId="164" fontId="19" fillId="0" borderId="3" xfId="0" applyNumberFormat="1"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3" xfId="0" applyFont="1" applyBorder="1" applyAlignment="1" applyProtection="1">
      <alignment horizontal="center" vertical="center"/>
      <protection locked="0"/>
    </xf>
    <xf numFmtId="164" fontId="19" fillId="0" borderId="5" xfId="0" applyNumberFormat="1" applyFont="1" applyBorder="1" applyAlignment="1" applyProtection="1">
      <alignment horizontal="center" vertical="center"/>
    </xf>
    <xf numFmtId="0" fontId="18" fillId="0" borderId="3" xfId="0" applyFont="1" applyBorder="1" applyAlignment="1" applyProtection="1">
      <alignment horizontal="left" vertical="center" wrapText="1"/>
      <protection locked="0"/>
    </xf>
    <xf numFmtId="0" fontId="19" fillId="0" borderId="3" xfId="0" applyFont="1" applyBorder="1" applyAlignment="1" applyProtection="1">
      <alignment horizontal="center" vertical="center"/>
      <protection locked="0"/>
    </xf>
    <xf numFmtId="0" fontId="17" fillId="0" borderId="2" xfId="0" applyFont="1" applyBorder="1" applyAlignment="1" applyProtection="1">
      <alignment horizontal="center" vertical="center"/>
    </xf>
    <xf numFmtId="0" fontId="17" fillId="0" borderId="5"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7"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18" fillId="0" borderId="11" xfId="0" applyFont="1" applyBorder="1" applyAlignment="1" applyProtection="1">
      <alignment horizontal="center" vertical="center"/>
      <protection locked="0"/>
    </xf>
    <xf numFmtId="0" fontId="18" fillId="0" borderId="10"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32" fillId="5" borderId="14" xfId="0" applyFont="1" applyFill="1" applyBorder="1" applyAlignment="1" applyProtection="1">
      <alignment horizontal="left" vertical="center" wrapText="1"/>
      <protection locked="0"/>
    </xf>
    <xf numFmtId="0" fontId="33" fillId="5" borderId="0" xfId="0" applyFont="1" applyFill="1" applyAlignment="1">
      <alignment vertical="top" wrapText="1"/>
    </xf>
    <xf numFmtId="0" fontId="21" fillId="9" borderId="14" xfId="0" applyFont="1" applyFill="1" applyBorder="1" applyAlignment="1" applyProtection="1">
      <alignment horizontal="center" vertical="center" wrapText="1"/>
    </xf>
    <xf numFmtId="0" fontId="21" fillId="9" borderId="17" xfId="0" applyFont="1" applyFill="1" applyBorder="1" applyAlignment="1" applyProtection="1">
      <alignment horizontal="center" vertical="center" wrapText="1"/>
    </xf>
    <xf numFmtId="0" fontId="23" fillId="4" borderId="14" xfId="0" applyFont="1" applyFill="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30" fillId="19" borderId="5" xfId="0" applyFont="1" applyFill="1" applyBorder="1" applyAlignment="1" applyProtection="1">
      <alignment horizontal="left" vertical="center" wrapText="1"/>
      <protection locked="0"/>
    </xf>
    <xf numFmtId="0" fontId="30" fillId="0" borderId="5" xfId="0" applyFont="1" applyBorder="1" applyAlignment="1" applyProtection="1">
      <alignment horizontal="center" vertical="center"/>
      <protection locked="0"/>
    </xf>
    <xf numFmtId="0" fontId="35" fillId="0" borderId="13" xfId="0" applyFont="1" applyBorder="1" applyAlignment="1" applyProtection="1">
      <alignment horizontal="left" vertical="center" wrapText="1"/>
      <protection locked="0"/>
    </xf>
    <xf numFmtId="0" fontId="30" fillId="0" borderId="3" xfId="0" applyFont="1" applyBorder="1" applyAlignment="1" applyProtection="1">
      <alignment horizontal="center" vertical="center"/>
      <protection locked="0"/>
    </xf>
    <xf numFmtId="0" fontId="30" fillId="0" borderId="3" xfId="0" applyFont="1" applyBorder="1" applyAlignment="1" applyProtection="1">
      <alignment horizontal="center" vertical="center" wrapText="1"/>
      <protection locked="0"/>
    </xf>
    <xf numFmtId="0" fontId="30" fillId="19" borderId="3" xfId="0" applyFont="1" applyFill="1" applyBorder="1" applyAlignment="1" applyProtection="1">
      <alignment horizontal="left" vertical="center" wrapText="1"/>
      <protection locked="0"/>
    </xf>
    <xf numFmtId="0" fontId="30" fillId="19" borderId="3" xfId="0" applyFont="1" applyFill="1" applyBorder="1" applyAlignment="1" applyProtection="1">
      <alignment horizontal="left" vertical="center"/>
      <protection locked="0"/>
    </xf>
    <xf numFmtId="0" fontId="30" fillId="0" borderId="3" xfId="0" applyFont="1" applyBorder="1" applyAlignment="1" applyProtection="1">
      <alignment horizontal="left" vertical="center" wrapText="1"/>
      <protection locked="0"/>
    </xf>
    <xf numFmtId="0" fontId="30" fillId="0" borderId="2" xfId="0" applyFont="1" applyBorder="1" applyAlignment="1" applyProtection="1">
      <alignment horizontal="center" vertical="center"/>
    </xf>
    <xf numFmtId="164" fontId="29" fillId="0" borderId="5" xfId="0" applyNumberFormat="1" applyFont="1" applyBorder="1" applyAlignment="1" applyProtection="1">
      <alignment horizontal="center" vertical="center"/>
    </xf>
    <xf numFmtId="0" fontId="30" fillId="0" borderId="5" xfId="0" applyFont="1" applyBorder="1" applyAlignment="1" applyProtection="1">
      <alignment horizontal="center" vertical="center" wrapText="1"/>
      <protection locked="0"/>
    </xf>
    <xf numFmtId="0" fontId="30" fillId="17" borderId="5" xfId="0" applyFont="1" applyFill="1" applyBorder="1" applyAlignment="1" applyProtection="1">
      <alignment horizontal="center" vertical="center"/>
      <protection locked="0"/>
    </xf>
    <xf numFmtId="164" fontId="29" fillId="0" borderId="3" xfId="0" applyNumberFormat="1" applyFont="1" applyBorder="1" applyAlignment="1" applyProtection="1">
      <alignment horizontal="center" vertical="center"/>
    </xf>
    <xf numFmtId="0" fontId="30" fillId="5" borderId="5" xfId="0" applyFont="1" applyFill="1" applyBorder="1" applyAlignment="1" applyProtection="1">
      <alignment horizontal="center" vertical="center"/>
      <protection locked="0"/>
    </xf>
    <xf numFmtId="0" fontId="29" fillId="6" borderId="1" xfId="0" applyFont="1" applyFill="1" applyBorder="1" applyAlignment="1" applyProtection="1">
      <alignment horizontal="center" vertical="center"/>
    </xf>
    <xf numFmtId="0" fontId="29" fillId="6" borderId="1" xfId="0" applyFont="1" applyFill="1" applyBorder="1" applyAlignment="1" applyProtection="1">
      <alignment horizontal="center" vertical="center"/>
      <protection locked="0"/>
    </xf>
    <xf numFmtId="0" fontId="30" fillId="0" borderId="0" xfId="0" applyFont="1" applyProtection="1"/>
    <xf numFmtId="0" fontId="29" fillId="2" borderId="1" xfId="0" applyFont="1" applyFill="1" applyBorder="1" applyAlignment="1" applyProtection="1">
      <alignment horizontal="center" vertical="center"/>
    </xf>
    <xf numFmtId="0" fontId="37" fillId="0" borderId="0" xfId="0" applyFont="1" applyProtection="1"/>
    <xf numFmtId="0" fontId="30" fillId="0" borderId="1" xfId="0" applyFont="1" applyBorder="1" applyAlignment="1" applyProtection="1">
      <alignment horizontal="left" vertical="center"/>
    </xf>
    <xf numFmtId="0" fontId="30" fillId="0" borderId="1" xfId="0" applyFont="1" applyBorder="1" applyAlignment="1" applyProtection="1">
      <alignment horizontal="left" vertical="center"/>
      <protection locked="0"/>
    </xf>
    <xf numFmtId="0" fontId="30" fillId="0" borderId="1" xfId="0" applyFont="1" applyBorder="1" applyAlignment="1" applyProtection="1">
      <alignment horizontal="center" vertical="center"/>
    </xf>
    <xf numFmtId="0" fontId="30" fillId="0" borderId="1" xfId="0" applyFont="1" applyBorder="1" applyProtection="1"/>
    <xf numFmtId="0" fontId="30" fillId="0" borderId="1" xfId="0" applyFont="1" applyBorder="1" applyProtection="1">
      <protection locked="0"/>
    </xf>
    <xf numFmtId="0" fontId="30" fillId="3" borderId="1" xfId="0" applyFont="1" applyFill="1" applyBorder="1" applyProtection="1"/>
    <xf numFmtId="0" fontId="30" fillId="3" borderId="1" xfId="0" applyFont="1" applyFill="1" applyBorder="1" applyProtection="1">
      <protection locked="0"/>
    </xf>
    <xf numFmtId="0" fontId="30" fillId="18" borderId="5" xfId="0" applyFont="1" applyFill="1" applyBorder="1" applyAlignment="1" applyProtection="1">
      <alignment horizontal="center" vertical="center"/>
      <protection locked="0"/>
    </xf>
    <xf numFmtId="0" fontId="30" fillId="3" borderId="5" xfId="0" applyFont="1" applyFill="1" applyBorder="1" applyAlignment="1" applyProtection="1">
      <alignment horizontal="left" vertical="center" wrapText="1"/>
      <protection locked="0"/>
    </xf>
    <xf numFmtId="0" fontId="30" fillId="3" borderId="3" xfId="0" applyFont="1" applyFill="1" applyBorder="1" applyAlignment="1" applyProtection="1">
      <alignment horizontal="left" vertical="center"/>
      <protection locked="0"/>
    </xf>
    <xf numFmtId="0" fontId="30" fillId="3" borderId="3" xfId="0" applyFont="1" applyFill="1" applyBorder="1" applyAlignment="1" applyProtection="1">
      <alignment horizontal="left" vertical="center" wrapText="1"/>
      <protection locked="0"/>
    </xf>
    <xf numFmtId="0" fontId="30" fillId="0" borderId="9" xfId="0" applyFont="1" applyFill="1" applyBorder="1" applyAlignment="1">
      <alignment vertical="center" wrapText="1"/>
    </xf>
    <xf numFmtId="0" fontId="36" fillId="8" borderId="14" xfId="0" applyFont="1" applyFill="1" applyBorder="1" applyAlignment="1" applyProtection="1">
      <alignment horizontal="center" wrapText="1"/>
    </xf>
    <xf numFmtId="0" fontId="19" fillId="0" borderId="5" xfId="0" applyFont="1" applyBorder="1" applyAlignment="1" applyProtection="1">
      <alignment horizontal="center" vertical="center"/>
      <protection locked="0"/>
    </xf>
    <xf numFmtId="0" fontId="36" fillId="8" borderId="24" xfId="0" applyFont="1" applyFill="1" applyBorder="1" applyAlignment="1" applyProtection="1">
      <alignment horizontal="center" vertical="top" wrapText="1"/>
    </xf>
    <xf numFmtId="0" fontId="30" fillId="0" borderId="9" xfId="0" applyFont="1" applyFill="1" applyBorder="1" applyAlignment="1" applyProtection="1">
      <alignment horizontal="left" vertical="center" wrapText="1"/>
      <protection locked="0"/>
    </xf>
    <xf numFmtId="0" fontId="30" fillId="0" borderId="9" xfId="0" applyFont="1" applyFill="1" applyBorder="1" applyAlignment="1" applyProtection="1">
      <alignment horizontal="left" vertical="center"/>
      <protection locked="0"/>
    </xf>
    <xf numFmtId="0" fontId="18" fillId="0" borderId="5" xfId="0" applyFont="1" applyBorder="1" applyAlignment="1" applyProtection="1">
      <alignment horizontal="center" vertical="center"/>
    </xf>
    <xf numFmtId="0" fontId="29" fillId="0" borderId="9" xfId="0" applyFont="1" applyBorder="1" applyAlignment="1" applyProtection="1">
      <alignment horizontal="center" vertical="center"/>
    </xf>
    <xf numFmtId="0" fontId="36" fillId="4" borderId="24" xfId="0" applyFont="1" applyFill="1" applyBorder="1" applyAlignment="1" applyProtection="1">
      <alignment horizontal="center" vertical="center" wrapText="1"/>
    </xf>
    <xf numFmtId="0" fontId="36" fillId="4" borderId="25" xfId="0" applyFont="1" applyFill="1" applyBorder="1" applyAlignment="1" applyProtection="1">
      <alignment horizontal="center" vertical="center" wrapText="1"/>
    </xf>
    <xf numFmtId="0" fontId="36" fillId="4" borderId="0" xfId="0" applyFont="1" applyFill="1" applyBorder="1" applyAlignment="1" applyProtection="1">
      <alignment horizontal="center" vertical="center" wrapText="1"/>
    </xf>
    <xf numFmtId="0" fontId="36" fillId="4" borderId="28" xfId="0" applyFont="1" applyFill="1" applyBorder="1" applyAlignment="1" applyProtection="1">
      <alignment horizontal="center" vertical="center" wrapText="1"/>
    </xf>
    <xf numFmtId="0" fontId="18" fillId="0" borderId="5" xfId="0" applyFont="1" applyBorder="1" applyAlignment="1" applyProtection="1">
      <alignment horizontal="center" vertical="center"/>
      <protection locked="0"/>
    </xf>
    <xf numFmtId="0" fontId="30" fillId="0" borderId="9"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protection locked="0"/>
    </xf>
    <xf numFmtId="0" fontId="0" fillId="0" borderId="14" xfId="0" applyBorder="1"/>
    <xf numFmtId="0" fontId="0" fillId="0" borderId="24" xfId="0" applyBorder="1"/>
    <xf numFmtId="0" fontId="0" fillId="0" borderId="25" xfId="0" applyBorder="1"/>
    <xf numFmtId="0" fontId="0" fillId="0" borderId="33" xfId="0" applyFill="1" applyBorder="1"/>
    <xf numFmtId="0" fontId="0" fillId="0" borderId="34" xfId="0"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9" fontId="0" fillId="0" borderId="40" xfId="0" applyNumberFormat="1" applyBorder="1"/>
    <xf numFmtId="9" fontId="0" fillId="0" borderId="41" xfId="0" applyNumberFormat="1" applyBorder="1"/>
    <xf numFmtId="1" fontId="0" fillId="0" borderId="42" xfId="0" applyNumberFormat="1" applyBorder="1"/>
    <xf numFmtId="0" fontId="0" fillId="0" borderId="41" xfId="0" applyBorder="1"/>
    <xf numFmtId="0" fontId="0" fillId="0" borderId="43" xfId="0" applyBorder="1"/>
    <xf numFmtId="0" fontId="0" fillId="0" borderId="23" xfId="0" applyBorder="1" applyAlignment="1">
      <alignment wrapText="1"/>
    </xf>
    <xf numFmtId="164" fontId="0" fillId="0" borderId="35" xfId="0" applyNumberFormat="1" applyBorder="1" applyAlignment="1">
      <alignment horizontal="center"/>
    </xf>
    <xf numFmtId="164" fontId="0" fillId="0" borderId="42" xfId="0" applyNumberFormat="1" applyBorder="1"/>
    <xf numFmtId="0" fontId="29" fillId="3" borderId="9" xfId="0" applyFont="1" applyFill="1" applyBorder="1" applyAlignment="1" applyProtection="1">
      <alignment horizontal="left" vertical="center" wrapText="1"/>
      <protection locked="0"/>
    </xf>
    <xf numFmtId="0" fontId="29" fillId="3" borderId="9" xfId="0" applyFont="1" applyFill="1" applyBorder="1" applyAlignment="1" applyProtection="1">
      <alignment horizontal="left" vertical="center"/>
      <protection locked="0"/>
    </xf>
    <xf numFmtId="0" fontId="30" fillId="3" borderId="9" xfId="0" applyFont="1" applyFill="1" applyBorder="1" applyAlignment="1" applyProtection="1">
      <alignment horizontal="left" vertical="center" wrapText="1"/>
      <protection locked="0"/>
    </xf>
    <xf numFmtId="164" fontId="29" fillId="0" borderId="30"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xf>
    <xf numFmtId="164" fontId="29" fillId="16" borderId="9" xfId="0" applyNumberFormat="1" applyFont="1" applyFill="1" applyBorder="1" applyAlignment="1" applyProtection="1">
      <alignment horizontal="center" vertical="center"/>
    </xf>
    <xf numFmtId="164" fontId="29" fillId="0" borderId="44" xfId="0" applyNumberFormat="1" applyFont="1" applyBorder="1" applyAlignment="1" applyProtection="1">
      <alignment horizontal="center" vertical="center"/>
    </xf>
    <xf numFmtId="0" fontId="30" fillId="0" borderId="9" xfId="0" applyFont="1" applyBorder="1" applyProtection="1"/>
    <xf numFmtId="0" fontId="38" fillId="0" borderId="9" xfId="0" applyFont="1" applyFill="1" applyBorder="1" applyAlignment="1" applyProtection="1">
      <alignment horizontal="center" vertical="center" wrapText="1"/>
      <protection locked="0"/>
    </xf>
    <xf numFmtId="0" fontId="38" fillId="0" borderId="45" xfId="0" applyFont="1" applyFill="1" applyBorder="1" applyAlignment="1" applyProtection="1">
      <alignment horizontal="center" vertical="center" wrapText="1"/>
      <protection locked="0"/>
    </xf>
    <xf numFmtId="0" fontId="39" fillId="0" borderId="37"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center" vertical="center" wrapText="1"/>
      <protection locked="0"/>
    </xf>
    <xf numFmtId="0" fontId="39" fillId="20" borderId="9" xfId="0" applyFont="1" applyFill="1" applyBorder="1" applyAlignment="1" applyProtection="1">
      <alignment horizontal="center" vertical="center" wrapText="1"/>
      <protection hidden="1"/>
    </xf>
    <xf numFmtId="0" fontId="39" fillId="0" borderId="0" xfId="0" applyFont="1" applyFill="1" applyBorder="1" applyAlignment="1" applyProtection="1">
      <alignment horizontal="left" vertical="center" wrapText="1"/>
      <protection locked="0"/>
    </xf>
    <xf numFmtId="0" fontId="36" fillId="8" borderId="15" xfId="0" applyFont="1" applyFill="1" applyBorder="1" applyAlignment="1" applyProtection="1">
      <alignment horizontal="center" vertical="center" wrapText="1"/>
    </xf>
    <xf numFmtId="0" fontId="36" fillId="8" borderId="27" xfId="0" applyFont="1" applyFill="1" applyBorder="1" applyAlignment="1" applyProtection="1">
      <alignment horizontal="center" vertical="center" wrapText="1"/>
    </xf>
    <xf numFmtId="0" fontId="29" fillId="3" borderId="17" xfId="0" applyFont="1" applyFill="1" applyBorder="1" applyAlignment="1" applyProtection="1">
      <alignment horizontal="center" vertical="center"/>
    </xf>
    <xf numFmtId="0" fontId="30" fillId="0" borderId="22" xfId="0" applyFont="1" applyBorder="1" applyAlignment="1"/>
    <xf numFmtId="0" fontId="30" fillId="0" borderId="23" xfId="0" applyFont="1" applyBorder="1" applyAlignment="1"/>
    <xf numFmtId="0" fontId="29" fillId="8" borderId="25" xfId="0" applyFont="1" applyFill="1" applyBorder="1" applyAlignment="1" applyProtection="1">
      <alignment horizontal="center" vertical="center" wrapText="1"/>
    </xf>
    <xf numFmtId="0" fontId="29" fillId="8" borderId="29" xfId="0" applyFont="1" applyFill="1" applyBorder="1" applyAlignment="1" applyProtection="1">
      <alignment horizontal="center" vertical="center" wrapText="1"/>
    </xf>
    <xf numFmtId="0" fontId="29" fillId="8" borderId="24" xfId="0" applyFont="1" applyFill="1" applyBorder="1" applyAlignment="1" applyProtection="1">
      <alignment horizontal="center" vertical="center" wrapText="1"/>
    </xf>
    <xf numFmtId="0" fontId="29" fillId="8" borderId="28" xfId="0" applyFont="1" applyFill="1" applyBorder="1" applyAlignment="1" applyProtection="1">
      <alignment horizontal="center" vertical="center" wrapText="1"/>
    </xf>
    <xf numFmtId="0" fontId="36" fillId="8" borderId="26" xfId="0" applyFont="1" applyFill="1" applyBorder="1" applyAlignment="1" applyProtection="1">
      <alignment horizontal="center" vertical="center"/>
    </xf>
    <xf numFmtId="0" fontId="36" fillId="8" borderId="21" xfId="0" applyFont="1" applyFill="1" applyBorder="1" applyAlignment="1" applyProtection="1">
      <alignment horizontal="center" vertical="center"/>
    </xf>
    <xf numFmtId="0" fontId="36" fillId="8" borderId="22" xfId="0" applyFont="1" applyFill="1" applyBorder="1" applyAlignment="1" applyProtection="1">
      <alignment horizontal="center" vertical="center"/>
    </xf>
    <xf numFmtId="0" fontId="36" fillId="8" borderId="23" xfId="0" applyFont="1" applyFill="1" applyBorder="1" applyAlignment="1" applyProtection="1">
      <alignment horizontal="center" vertical="center"/>
    </xf>
    <xf numFmtId="0" fontId="25" fillId="8" borderId="15" xfId="0" applyFont="1" applyFill="1" applyBorder="1" applyAlignment="1" applyProtection="1">
      <alignment horizontal="center" vertical="center" wrapText="1"/>
    </xf>
    <xf numFmtId="0" fontId="25" fillId="8" borderId="16"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16"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xf>
    <xf numFmtId="0" fontId="22" fillId="8" borderId="16" xfId="0" applyFont="1" applyFill="1" applyBorder="1" applyAlignment="1" applyProtection="1">
      <alignment horizontal="center" vertical="center"/>
    </xf>
    <xf numFmtId="0" fontId="22" fillId="8" borderId="18" xfId="0" applyFont="1" applyFill="1" applyBorder="1" applyAlignment="1" applyProtection="1">
      <alignment horizontal="center" vertical="center"/>
    </xf>
    <xf numFmtId="0" fontId="22" fillId="8" borderId="19"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30" fillId="0" borderId="0" xfId="0" applyFont="1" applyAlignment="1"/>
    <xf numFmtId="0" fontId="21" fillId="8" borderId="15" xfId="0" applyFont="1" applyFill="1" applyBorder="1" applyAlignment="1" applyProtection="1">
      <alignment horizontal="center" vertical="center" wrapText="1"/>
    </xf>
    <xf numFmtId="0" fontId="21" fillId="8" borderId="16" xfId="0" applyFont="1" applyFill="1" applyBorder="1" applyAlignment="1" applyProtection="1">
      <alignment horizontal="center" vertical="center" wrapText="1"/>
    </xf>
    <xf numFmtId="0" fontId="20" fillId="8" borderId="18" xfId="0" applyFont="1" applyFill="1" applyBorder="1" applyAlignment="1" applyProtection="1">
      <alignment horizontal="center" vertical="center"/>
    </xf>
    <xf numFmtId="0" fontId="20" fillId="8" borderId="20" xfId="0" applyFont="1" applyFill="1" applyBorder="1" applyAlignment="1" applyProtection="1">
      <alignment horizontal="center" vertical="center"/>
    </xf>
    <xf numFmtId="0" fontId="20" fillId="8" borderId="19" xfId="0" applyFont="1" applyFill="1" applyBorder="1" applyAlignment="1" applyProtection="1">
      <alignment horizontal="center" vertical="center"/>
    </xf>
    <xf numFmtId="0" fontId="24" fillId="8" borderId="15" xfId="0" applyFont="1" applyFill="1" applyBorder="1" applyAlignment="1" applyProtection="1">
      <alignment horizontal="center" vertical="center" wrapText="1"/>
    </xf>
    <xf numFmtId="0" fontId="24" fillId="8" borderId="16" xfId="0" applyFont="1" applyFill="1" applyBorder="1" applyAlignment="1" applyProtection="1">
      <alignment horizontal="center" vertical="center" wrapText="1"/>
    </xf>
    <xf numFmtId="0" fontId="20" fillId="8" borderId="15" xfId="0" applyFont="1" applyFill="1" applyBorder="1" applyAlignment="1" applyProtection="1">
      <alignment horizontal="center" vertical="center" wrapText="1"/>
    </xf>
    <xf numFmtId="0" fontId="20" fillId="8" borderId="16" xfId="0" applyFont="1" applyFill="1" applyBorder="1" applyAlignment="1" applyProtection="1">
      <alignment horizontal="center" vertical="center" wrapText="1"/>
    </xf>
    <xf numFmtId="0" fontId="23" fillId="8" borderId="15" xfId="0" applyFont="1" applyFill="1" applyBorder="1" applyAlignment="1" applyProtection="1">
      <alignment horizontal="center" vertical="center" wrapText="1"/>
    </xf>
    <xf numFmtId="0" fontId="23" fillId="8" borderId="16" xfId="0" applyFont="1" applyFill="1" applyBorder="1" applyAlignment="1" applyProtection="1">
      <alignment horizontal="center" vertical="center" wrapText="1"/>
    </xf>
    <xf numFmtId="0" fontId="0" fillId="0" borderId="31" xfId="0" applyBorder="1" applyAlignment="1">
      <alignment horizontal="center"/>
    </xf>
    <xf numFmtId="0" fontId="0" fillId="0" borderId="32" xfId="0" applyBorder="1" applyAlignment="1">
      <alignment horizontal="center"/>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3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xdr:cNvGrpSpPr/>
      </xdr:nvGrpSpPr>
      <xdr:grpSpPr>
        <a:xfrm>
          <a:off x="47625" y="123825"/>
          <a:ext cx="8553450" cy="676275"/>
          <a:chOff x="238125" y="47625"/>
          <a:chExt cx="9191625" cy="638175"/>
        </a:xfrm>
      </xdr:grpSpPr>
      <xdr:sp macro="" textlink="">
        <xdr:nvSpPr>
          <xdr:cNvPr id="5" name="4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xdr:cNvGrpSpPr/>
      </xdr:nvGrpSpPr>
      <xdr:grpSpPr>
        <a:xfrm>
          <a:off x="85725" y="76200"/>
          <a:ext cx="8610600" cy="676275"/>
          <a:chOff x="238125" y="47625"/>
          <a:chExt cx="9191625" cy="638175"/>
        </a:xfrm>
      </xdr:grpSpPr>
      <xdr:sp macro="" textlink="">
        <xdr:nvSpPr>
          <xdr:cNvPr id="13" name="12 Rectángulo"/>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57150</xdr:rowOff>
    </xdr:from>
    <xdr:to>
      <xdr:col>14</xdr:col>
      <xdr:colOff>1884902</xdr:colOff>
      <xdr:row>29</xdr:row>
      <xdr:rowOff>41276</xdr:rowOff>
    </xdr:to>
    <xdr:pic>
      <xdr:nvPicPr>
        <xdr:cNvPr id="3" name="Picture 4" descr="BRAIN:Users:MARIO:Desktop:WORK 2015:CHAMO:Alcaldia_Marca Ciudad_2015:Marca Ciudad_Piezas:AB_Membrete:untitled folder:AB_B_ Hoja memebreteada -0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21</xdr:row>
      <xdr:rowOff>0</xdr:rowOff>
    </xdr:from>
    <xdr:to>
      <xdr:col>2</xdr:col>
      <xdr:colOff>927101</xdr:colOff>
      <xdr:row>23</xdr:row>
      <xdr:rowOff>12700</xdr:rowOff>
    </xdr:to>
    <xdr:pic>
      <xdr:nvPicPr>
        <xdr:cNvPr id="4" name="Imagen 3"/>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14</xdr:col>
      <xdr:colOff>1620520</xdr:colOff>
      <xdr:row>20</xdr:row>
      <xdr:rowOff>124460</xdr:rowOff>
    </xdr:from>
    <xdr:to>
      <xdr:col>14</xdr:col>
      <xdr:colOff>3540760</xdr:colOff>
      <xdr:row>22</xdr:row>
      <xdr:rowOff>144780</xdr:rowOff>
    </xdr:to>
    <xdr:pic>
      <xdr:nvPicPr>
        <xdr:cNvPr id="5" name="Imagen 4"/>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1117601</xdr:colOff>
      <xdr:row>16</xdr:row>
      <xdr:rowOff>60960</xdr:rowOff>
    </xdr:from>
    <xdr:to>
      <xdr:col>8</xdr:col>
      <xdr:colOff>749937</xdr:colOff>
      <xdr:row>18</xdr:row>
      <xdr:rowOff>1973580</xdr:rowOff>
    </xdr:to>
    <xdr:pic>
      <xdr:nvPicPr>
        <xdr:cNvPr id="7" name="Picture 2" descr="http://3.bp.blogspot.com/-MeaGgADFBw4/UZoUqMqZhNI/AAAAAAAAAVM/ozJTBMsOwbc/s1600/matriz.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12561" y="6339840"/>
          <a:ext cx="6299200" cy="3576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xdr:cNvGrpSpPr/>
      </xdr:nvGrpSpPr>
      <xdr:grpSpPr>
        <a:xfrm>
          <a:off x="2094910" y="47625"/>
          <a:ext cx="8285435" cy="676275"/>
          <a:chOff x="1914525" y="47625"/>
          <a:chExt cx="7515225" cy="638175"/>
        </a:xfrm>
      </xdr:grpSpPr>
      <xdr:sp macro="" textlink="">
        <xdr:nvSpPr>
          <xdr:cNvPr id="8" name="7 Rectángulo"/>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14</xdr:col>
      <xdr:colOff>3529965</xdr:colOff>
      <xdr:row>23</xdr:row>
      <xdr:rowOff>165100</xdr:rowOff>
    </xdr:to>
    <xdr:pic>
      <xdr:nvPicPr>
        <xdr:cNvPr id="11" name="Picture 4" descr="BRAIN:Users:MARIO:Desktop:WORK 2015:CHAMO:Alcaldia_Marca Ciudad_2015:Marca Ciudad_Piezas:AB_Membrete:untitled folder:AB_B_ Hoja memebreteada -02.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9</xdr:col>
      <xdr:colOff>63500</xdr:colOff>
      <xdr:row>14</xdr:row>
      <xdr:rowOff>0</xdr:rowOff>
    </xdr:from>
    <xdr:to>
      <xdr:col>10</xdr:col>
      <xdr:colOff>863601</xdr:colOff>
      <xdr:row>14</xdr:row>
      <xdr:rowOff>378460</xdr:rowOff>
    </xdr:to>
    <xdr:pic>
      <xdr:nvPicPr>
        <xdr:cNvPr id="12" name="Imagen 11"/>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5" t="s">
        <v>8</v>
      </c>
      <c r="B2" s="45" t="s">
        <v>0</v>
      </c>
      <c r="C2" s="45" t="s">
        <v>9</v>
      </c>
    </row>
    <row r="3" spans="1:13">
      <c r="A3" s="30"/>
      <c r="B3" s="30" t="s">
        <v>11</v>
      </c>
      <c r="C3" s="30" t="s">
        <v>147</v>
      </c>
    </row>
    <row r="4" spans="1:13">
      <c r="A4" s="30" t="s">
        <v>147</v>
      </c>
      <c r="B4" s="30" t="s">
        <v>10</v>
      </c>
      <c r="C4" s="30" t="s">
        <v>147</v>
      </c>
    </row>
    <row r="5" spans="1:13">
      <c r="A5" s="30" t="s">
        <v>147</v>
      </c>
      <c r="B5" s="30" t="s">
        <v>10</v>
      </c>
      <c r="C5" s="30" t="s">
        <v>147</v>
      </c>
    </row>
    <row r="6" spans="1:13">
      <c r="A6" s="30" t="s">
        <v>147</v>
      </c>
      <c r="B6" s="30" t="s">
        <v>10</v>
      </c>
      <c r="C6" s="30" t="s">
        <v>147</v>
      </c>
    </row>
    <row r="7" spans="1:13">
      <c r="A7" s="30" t="s">
        <v>147</v>
      </c>
      <c r="B7" s="30" t="s">
        <v>11</v>
      </c>
      <c r="C7" s="30" t="s">
        <v>147</v>
      </c>
    </row>
    <row r="8" spans="1:13">
      <c r="A8" s="30" t="s">
        <v>147</v>
      </c>
      <c r="B8" s="30" t="s">
        <v>10</v>
      </c>
      <c r="C8" s="30" t="s">
        <v>147</v>
      </c>
    </row>
    <row r="9" spans="1:13">
      <c r="A9" s="30" t="s">
        <v>147</v>
      </c>
      <c r="B9" s="30" t="s">
        <v>11</v>
      </c>
      <c r="C9" s="30" t="s">
        <v>147</v>
      </c>
    </row>
    <row r="10" spans="1:13">
      <c r="A10" s="30" t="s">
        <v>147</v>
      </c>
      <c r="B10" s="30" t="s">
        <v>10</v>
      </c>
      <c r="C10" s="30" t="s">
        <v>147</v>
      </c>
    </row>
    <row r="11" spans="1:13">
      <c r="A11" s="30" t="s">
        <v>147</v>
      </c>
      <c r="B11" s="30" t="s">
        <v>11</v>
      </c>
      <c r="C11" s="30" t="s">
        <v>147</v>
      </c>
    </row>
    <row r="12" spans="1:13">
      <c r="A12" s="30" t="s">
        <v>147</v>
      </c>
      <c r="B12" s="30" t="s">
        <v>10</v>
      </c>
      <c r="C12" s="30" t="s">
        <v>147</v>
      </c>
    </row>
    <row r="13" spans="1:13">
      <c r="A13" s="30" t="s">
        <v>147</v>
      </c>
      <c r="B13" s="30" t="s">
        <v>10</v>
      </c>
      <c r="C13" s="30" t="s">
        <v>147</v>
      </c>
    </row>
    <row r="14" spans="1:13">
      <c r="A14" s="30" t="s">
        <v>147</v>
      </c>
      <c r="B14" s="30" t="s">
        <v>10</v>
      </c>
      <c r="C14" s="30" t="s">
        <v>147</v>
      </c>
    </row>
    <row r="15" spans="1:13">
      <c r="A15" s="30" t="s">
        <v>147</v>
      </c>
      <c r="B15" s="30" t="s">
        <v>10</v>
      </c>
      <c r="C15" s="30" t="s">
        <v>147</v>
      </c>
    </row>
    <row r="16" spans="1:13">
      <c r="A16" s="30" t="s">
        <v>147</v>
      </c>
      <c r="B16" s="30" t="s">
        <v>10</v>
      </c>
      <c r="C16" s="30" t="s">
        <v>147</v>
      </c>
      <c r="M16" s="1">
        <v>11</v>
      </c>
    </row>
    <row r="17" spans="1:3">
      <c r="A17" s="30" t="s">
        <v>147</v>
      </c>
      <c r="B17" s="30" t="s">
        <v>11</v>
      </c>
      <c r="C17" s="30" t="s">
        <v>147</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8"/>
      <c r="D1" s="48"/>
      <c r="E1" s="48"/>
      <c r="F1" s="22"/>
    </row>
    <row r="2" spans="1:8" s="2" customFormat="1" ht="17.100000000000001" customHeight="1">
      <c r="A2" s="46" t="s">
        <v>13</v>
      </c>
      <c r="B2" s="45" t="s">
        <v>8</v>
      </c>
      <c r="C2" s="45" t="s">
        <v>14</v>
      </c>
      <c r="D2" s="45" t="s">
        <v>15</v>
      </c>
      <c r="E2" s="45" t="s">
        <v>16</v>
      </c>
      <c r="F2" s="45" t="s">
        <v>17</v>
      </c>
      <c r="G2" s="45" t="s">
        <v>18</v>
      </c>
      <c r="H2" s="45" t="s">
        <v>19</v>
      </c>
    </row>
    <row r="3" spans="1:8">
      <c r="A3" s="29">
        <v>1</v>
      </c>
      <c r="B3" s="30" t="s">
        <v>147</v>
      </c>
      <c r="C3" s="30" t="s">
        <v>147</v>
      </c>
      <c r="D3" s="30" t="s">
        <v>22</v>
      </c>
      <c r="E3" s="30" t="s">
        <v>29</v>
      </c>
      <c r="F3" s="30" t="s">
        <v>34</v>
      </c>
      <c r="G3" s="30" t="s">
        <v>147</v>
      </c>
      <c r="H3" s="30"/>
    </row>
    <row r="4" spans="1:8">
      <c r="A4" s="29">
        <f>A3+1</f>
        <v>2</v>
      </c>
      <c r="B4" s="30" t="s">
        <v>147</v>
      </c>
      <c r="C4" s="30" t="s">
        <v>147</v>
      </c>
      <c r="D4" s="30" t="s">
        <v>27</v>
      </c>
      <c r="E4" s="30" t="s">
        <v>29</v>
      </c>
      <c r="F4" s="30" t="s">
        <v>36</v>
      </c>
      <c r="G4" s="30" t="s">
        <v>147</v>
      </c>
      <c r="H4" s="30" t="s">
        <v>147</v>
      </c>
    </row>
    <row r="5" spans="1:8">
      <c r="A5" s="29">
        <f t="shared" ref="A5:A68" si="0">A4+1</f>
        <v>3</v>
      </c>
      <c r="B5" s="30" t="s">
        <v>147</v>
      </c>
      <c r="C5" s="30" t="s">
        <v>147</v>
      </c>
      <c r="D5" s="30" t="s">
        <v>22</v>
      </c>
      <c r="E5" s="30" t="s">
        <v>31</v>
      </c>
      <c r="F5" s="30" t="s">
        <v>34</v>
      </c>
      <c r="G5" s="30" t="s">
        <v>147</v>
      </c>
      <c r="H5" s="30" t="s">
        <v>147</v>
      </c>
    </row>
    <row r="6" spans="1:8">
      <c r="A6" s="29">
        <f t="shared" si="0"/>
        <v>4</v>
      </c>
      <c r="B6" s="30" t="s">
        <v>147</v>
      </c>
      <c r="C6" s="30" t="s">
        <v>147</v>
      </c>
      <c r="D6" s="52" t="s">
        <v>22</v>
      </c>
      <c r="E6" s="52" t="s">
        <v>29</v>
      </c>
      <c r="F6" s="52" t="s">
        <v>34</v>
      </c>
      <c r="G6" s="30" t="s">
        <v>147</v>
      </c>
      <c r="H6" s="30" t="s">
        <v>147</v>
      </c>
    </row>
    <row r="7" spans="1:8">
      <c r="A7" s="29">
        <f t="shared" si="0"/>
        <v>5</v>
      </c>
      <c r="B7" s="30" t="s">
        <v>147</v>
      </c>
      <c r="C7" s="30" t="s">
        <v>147</v>
      </c>
      <c r="D7" s="52" t="s">
        <v>22</v>
      </c>
      <c r="E7" s="52" t="s">
        <v>29</v>
      </c>
      <c r="F7" s="52" t="s">
        <v>34</v>
      </c>
      <c r="G7" s="30" t="s">
        <v>147</v>
      </c>
      <c r="H7" s="30" t="s">
        <v>147</v>
      </c>
    </row>
    <row r="8" spans="1:8">
      <c r="A8" s="29">
        <f t="shared" si="0"/>
        <v>6</v>
      </c>
      <c r="B8" s="30" t="s">
        <v>147</v>
      </c>
      <c r="C8" s="30" t="s">
        <v>147</v>
      </c>
      <c r="D8" s="49" t="s">
        <v>26</v>
      </c>
      <c r="E8" s="49" t="s">
        <v>29</v>
      </c>
      <c r="F8" s="49" t="s">
        <v>35</v>
      </c>
      <c r="G8" s="30" t="s">
        <v>147</v>
      </c>
      <c r="H8" s="30" t="s">
        <v>147</v>
      </c>
    </row>
    <row r="9" spans="1:8">
      <c r="A9" s="29">
        <f t="shared" si="0"/>
        <v>7</v>
      </c>
      <c r="B9" s="30" t="s">
        <v>147</v>
      </c>
      <c r="C9" s="30" t="s">
        <v>147</v>
      </c>
      <c r="D9" s="52" t="s">
        <v>22</v>
      </c>
      <c r="E9" s="52" t="s">
        <v>29</v>
      </c>
      <c r="F9" s="52" t="s">
        <v>35</v>
      </c>
      <c r="G9" s="30" t="s">
        <v>147</v>
      </c>
      <c r="H9" s="30" t="s">
        <v>147</v>
      </c>
    </row>
    <row r="10" spans="1:8">
      <c r="A10" s="29">
        <f t="shared" si="0"/>
        <v>8</v>
      </c>
      <c r="B10" s="30" t="s">
        <v>147</v>
      </c>
      <c r="C10" s="30" t="s">
        <v>147</v>
      </c>
      <c r="D10" s="49" t="s">
        <v>26</v>
      </c>
      <c r="E10" s="49" t="s">
        <v>29</v>
      </c>
      <c r="F10" s="49" t="s">
        <v>34</v>
      </c>
      <c r="G10" s="30" t="s">
        <v>147</v>
      </c>
      <c r="H10" s="30" t="s">
        <v>147</v>
      </c>
    </row>
    <row r="11" spans="1:8">
      <c r="A11" s="29">
        <f t="shared" si="0"/>
        <v>9</v>
      </c>
      <c r="B11" s="30" t="s">
        <v>147</v>
      </c>
      <c r="C11" s="30" t="s">
        <v>147</v>
      </c>
      <c r="D11" s="52" t="s">
        <v>22</v>
      </c>
      <c r="E11" s="52" t="s">
        <v>30</v>
      </c>
      <c r="F11" s="52" t="s">
        <v>35</v>
      </c>
      <c r="G11" s="30" t="s">
        <v>147</v>
      </c>
      <c r="H11" s="30" t="s">
        <v>147</v>
      </c>
    </row>
    <row r="12" spans="1:8">
      <c r="A12" s="29">
        <f t="shared" si="0"/>
        <v>10</v>
      </c>
      <c r="B12" s="30" t="s">
        <v>147</v>
      </c>
      <c r="C12" s="30" t="s">
        <v>147</v>
      </c>
      <c r="D12" s="54" t="s">
        <v>22</v>
      </c>
      <c r="E12" s="54" t="s">
        <v>31</v>
      </c>
      <c r="F12" s="54" t="s">
        <v>35</v>
      </c>
      <c r="G12" s="30" t="s">
        <v>147</v>
      </c>
      <c r="H12" s="30" t="s">
        <v>147</v>
      </c>
    </row>
    <row r="13" spans="1:8">
      <c r="A13" s="29">
        <f t="shared" si="0"/>
        <v>11</v>
      </c>
      <c r="B13" s="30" t="s">
        <v>147</v>
      </c>
      <c r="C13" s="30" t="s">
        <v>147</v>
      </c>
      <c r="D13" s="54" t="s">
        <v>22</v>
      </c>
      <c r="E13" s="54" t="s">
        <v>31</v>
      </c>
      <c r="F13" s="54" t="s">
        <v>35</v>
      </c>
      <c r="G13" s="30" t="s">
        <v>147</v>
      </c>
      <c r="H13" s="30" t="s">
        <v>147</v>
      </c>
    </row>
    <row r="14" spans="1:8">
      <c r="A14" s="29">
        <f t="shared" si="0"/>
        <v>12</v>
      </c>
      <c r="B14" s="30" t="s">
        <v>147</v>
      </c>
      <c r="C14" s="30" t="s">
        <v>147</v>
      </c>
      <c r="D14" s="54" t="s">
        <v>22</v>
      </c>
      <c r="E14" s="54" t="s">
        <v>31</v>
      </c>
      <c r="F14" s="54" t="s">
        <v>35</v>
      </c>
      <c r="G14" s="30" t="s">
        <v>147</v>
      </c>
      <c r="H14" s="30" t="s">
        <v>147</v>
      </c>
    </row>
    <row r="15" spans="1:8">
      <c r="A15" s="29">
        <f t="shared" si="0"/>
        <v>13</v>
      </c>
      <c r="B15" s="30" t="s">
        <v>147</v>
      </c>
      <c r="C15" s="30" t="s">
        <v>147</v>
      </c>
      <c r="D15" s="53" t="s">
        <v>22</v>
      </c>
      <c r="E15" s="53" t="s">
        <v>31</v>
      </c>
      <c r="F15" s="53" t="s">
        <v>35</v>
      </c>
      <c r="G15" s="30" t="s">
        <v>147</v>
      </c>
      <c r="H15" s="30" t="s">
        <v>147</v>
      </c>
    </row>
    <row r="16" spans="1:8">
      <c r="A16" s="29">
        <f t="shared" si="0"/>
        <v>14</v>
      </c>
      <c r="B16" s="30" t="s">
        <v>147</v>
      </c>
      <c r="C16" s="30" t="s">
        <v>147</v>
      </c>
      <c r="D16" s="53" t="s">
        <v>27</v>
      </c>
      <c r="E16" s="53" t="s">
        <v>31</v>
      </c>
      <c r="F16" s="53" t="s">
        <v>36</v>
      </c>
      <c r="G16" s="30" t="s">
        <v>147</v>
      </c>
      <c r="H16" s="30" t="s">
        <v>147</v>
      </c>
    </row>
    <row r="17" spans="1:8">
      <c r="A17" s="29">
        <f t="shared" si="0"/>
        <v>15</v>
      </c>
      <c r="B17" s="30" t="s">
        <v>147</v>
      </c>
      <c r="C17" s="30" t="s">
        <v>147</v>
      </c>
      <c r="D17" s="49" t="s">
        <v>26</v>
      </c>
      <c r="E17" s="49" t="s">
        <v>31</v>
      </c>
      <c r="F17" s="49" t="s">
        <v>36</v>
      </c>
      <c r="G17" s="30" t="s">
        <v>147</v>
      </c>
      <c r="H17" s="30" t="s">
        <v>147</v>
      </c>
    </row>
    <row r="18" spans="1:8">
      <c r="A18" s="29">
        <f t="shared" si="0"/>
        <v>16</v>
      </c>
      <c r="B18" s="30" t="s">
        <v>147</v>
      </c>
      <c r="C18" s="30" t="s">
        <v>147</v>
      </c>
      <c r="D18" s="53" t="s">
        <v>22</v>
      </c>
      <c r="E18" s="53" t="s">
        <v>29</v>
      </c>
      <c r="F18" s="53" t="s">
        <v>34</v>
      </c>
      <c r="G18" s="30" t="s">
        <v>147</v>
      </c>
      <c r="H18" s="30"/>
    </row>
    <row r="19" spans="1:8">
      <c r="A19" s="29">
        <f t="shared" si="0"/>
        <v>17</v>
      </c>
      <c r="B19" s="30" t="s">
        <v>147</v>
      </c>
      <c r="C19" s="30" t="s">
        <v>147</v>
      </c>
      <c r="D19" s="30" t="s">
        <v>22</v>
      </c>
      <c r="E19" s="30" t="s">
        <v>29</v>
      </c>
      <c r="F19" s="30" t="s">
        <v>34</v>
      </c>
      <c r="G19" s="30" t="s">
        <v>147</v>
      </c>
      <c r="H19" s="30"/>
    </row>
    <row r="20" spans="1:8">
      <c r="A20" s="29">
        <f t="shared" si="0"/>
        <v>18</v>
      </c>
      <c r="B20" s="30" t="s">
        <v>147</v>
      </c>
      <c r="C20" s="30" t="s">
        <v>147</v>
      </c>
      <c r="D20" s="30" t="s">
        <v>22</v>
      </c>
      <c r="E20" s="30" t="s">
        <v>29</v>
      </c>
      <c r="F20" s="30" t="s">
        <v>34</v>
      </c>
      <c r="G20" s="30" t="s">
        <v>147</v>
      </c>
      <c r="H20" s="30"/>
    </row>
    <row r="21" spans="1:8">
      <c r="A21" s="29">
        <f t="shared" si="0"/>
        <v>19</v>
      </c>
      <c r="B21" s="30" t="s">
        <v>147</v>
      </c>
      <c r="C21" s="30" t="s">
        <v>147</v>
      </c>
      <c r="D21" s="30" t="s">
        <v>22</v>
      </c>
      <c r="E21" s="30" t="s">
        <v>29</v>
      </c>
      <c r="F21" s="30" t="s">
        <v>34</v>
      </c>
      <c r="G21" s="30" t="s">
        <v>147</v>
      </c>
      <c r="H21" s="30"/>
    </row>
    <row r="22" spans="1:8">
      <c r="A22" s="29">
        <f t="shared" si="0"/>
        <v>20</v>
      </c>
      <c r="B22" s="30" t="s">
        <v>147</v>
      </c>
      <c r="C22" s="30" t="s">
        <v>147</v>
      </c>
      <c r="D22" s="30" t="s">
        <v>22</v>
      </c>
      <c r="E22" s="30" t="s">
        <v>29</v>
      </c>
      <c r="F22" s="30" t="s">
        <v>34</v>
      </c>
      <c r="G22" s="30" t="s">
        <v>147</v>
      </c>
      <c r="H22" s="30" t="s">
        <v>147</v>
      </c>
    </row>
    <row r="23" spans="1:8">
      <c r="A23" s="29">
        <f t="shared" si="0"/>
        <v>21</v>
      </c>
      <c r="B23" s="30" t="s">
        <v>147</v>
      </c>
      <c r="C23" s="30" t="s">
        <v>147</v>
      </c>
      <c r="D23" s="30" t="s">
        <v>22</v>
      </c>
      <c r="E23" s="30" t="s">
        <v>31</v>
      </c>
      <c r="F23" s="30" t="s">
        <v>35</v>
      </c>
      <c r="G23" s="30" t="s">
        <v>147</v>
      </c>
      <c r="H23" s="30" t="s">
        <v>147</v>
      </c>
    </row>
    <row r="24" spans="1:8">
      <c r="A24" s="29">
        <f t="shared" si="0"/>
        <v>22</v>
      </c>
      <c r="B24" s="30" t="s">
        <v>147</v>
      </c>
      <c r="C24" s="30" t="s">
        <v>147</v>
      </c>
      <c r="D24" s="30" t="s">
        <v>22</v>
      </c>
      <c r="E24" s="30" t="s">
        <v>31</v>
      </c>
      <c r="F24" s="30" t="s">
        <v>35</v>
      </c>
      <c r="G24" s="30" t="s">
        <v>147</v>
      </c>
      <c r="H24" s="30" t="s">
        <v>147</v>
      </c>
    </row>
    <row r="25" spans="1:8">
      <c r="A25" s="29">
        <f t="shared" si="0"/>
        <v>23</v>
      </c>
      <c r="B25" s="30" t="s">
        <v>147</v>
      </c>
      <c r="C25" s="30" t="s">
        <v>147</v>
      </c>
      <c r="D25" s="30" t="s">
        <v>22</v>
      </c>
      <c r="E25" s="30" t="s">
        <v>31</v>
      </c>
      <c r="F25" s="30" t="s">
        <v>35</v>
      </c>
      <c r="G25" s="30" t="s">
        <v>147</v>
      </c>
      <c r="H25" s="30" t="s">
        <v>147</v>
      </c>
    </row>
    <row r="26" spans="1:8">
      <c r="A26" s="29">
        <f t="shared" si="0"/>
        <v>24</v>
      </c>
      <c r="B26" s="30" t="s">
        <v>147</v>
      </c>
      <c r="C26" s="30" t="s">
        <v>147</v>
      </c>
      <c r="D26" s="50" t="s">
        <v>22</v>
      </c>
      <c r="E26" s="50" t="s">
        <v>31</v>
      </c>
      <c r="F26" s="50" t="s">
        <v>35</v>
      </c>
      <c r="G26" s="30" t="s">
        <v>147</v>
      </c>
      <c r="H26" s="30" t="s">
        <v>147</v>
      </c>
    </row>
    <row r="27" spans="1:8">
      <c r="A27" s="29">
        <f t="shared" si="0"/>
        <v>25</v>
      </c>
      <c r="B27" s="30" t="s">
        <v>147</v>
      </c>
      <c r="C27" s="30" t="s">
        <v>147</v>
      </c>
      <c r="D27" s="50" t="s">
        <v>22</v>
      </c>
      <c r="E27" s="50" t="s">
        <v>32</v>
      </c>
      <c r="F27" s="50" t="s">
        <v>35</v>
      </c>
      <c r="G27" s="30" t="s">
        <v>147</v>
      </c>
      <c r="H27" s="30" t="s">
        <v>147</v>
      </c>
    </row>
    <row r="28" spans="1:8">
      <c r="A28" s="29">
        <f t="shared" si="0"/>
        <v>26</v>
      </c>
      <c r="B28" s="30" t="s">
        <v>147</v>
      </c>
      <c r="C28" s="30" t="s">
        <v>147</v>
      </c>
      <c r="D28" s="50" t="s">
        <v>22</v>
      </c>
      <c r="E28" s="50" t="s">
        <v>32</v>
      </c>
      <c r="F28" s="50" t="s">
        <v>35</v>
      </c>
      <c r="G28" s="30" t="s">
        <v>147</v>
      </c>
      <c r="H28" s="30" t="s">
        <v>147</v>
      </c>
    </row>
    <row r="29" spans="1:8">
      <c r="A29" s="29">
        <f t="shared" si="0"/>
        <v>27</v>
      </c>
      <c r="B29" s="30" t="s">
        <v>147</v>
      </c>
      <c r="C29" s="30" t="s">
        <v>147</v>
      </c>
      <c r="D29" s="50" t="s">
        <v>27</v>
      </c>
      <c r="E29" s="50" t="s">
        <v>32</v>
      </c>
      <c r="F29" s="50" t="s">
        <v>35</v>
      </c>
      <c r="G29" s="30" t="s">
        <v>147</v>
      </c>
      <c r="H29" s="30" t="s">
        <v>147</v>
      </c>
    </row>
    <row r="30" spans="1:8">
      <c r="A30" s="29">
        <f t="shared" si="0"/>
        <v>28</v>
      </c>
      <c r="B30" s="30" t="s">
        <v>147</v>
      </c>
      <c r="C30" s="30" t="s">
        <v>147</v>
      </c>
      <c r="D30" s="50" t="s">
        <v>22</v>
      </c>
      <c r="E30" s="50" t="s">
        <v>29</v>
      </c>
      <c r="F30" s="50" t="s">
        <v>36</v>
      </c>
      <c r="G30" s="30" t="s">
        <v>147</v>
      </c>
      <c r="H30" s="30"/>
    </row>
    <row r="31" spans="1:8">
      <c r="A31" s="29">
        <f t="shared" si="0"/>
        <v>29</v>
      </c>
      <c r="B31" s="30" t="s">
        <v>147</v>
      </c>
      <c r="C31" s="30" t="s">
        <v>147</v>
      </c>
      <c r="D31" s="50" t="s">
        <v>22</v>
      </c>
      <c r="E31" s="50" t="s">
        <v>29</v>
      </c>
      <c r="F31" s="50" t="s">
        <v>36</v>
      </c>
      <c r="G31" s="30" t="s">
        <v>147</v>
      </c>
      <c r="H31" s="30" t="s">
        <v>147</v>
      </c>
    </row>
    <row r="32" spans="1:8">
      <c r="A32" s="29">
        <f t="shared" si="0"/>
        <v>30</v>
      </c>
      <c r="B32" s="30" t="s">
        <v>147</v>
      </c>
      <c r="C32" s="30" t="s">
        <v>147</v>
      </c>
      <c r="D32" s="51" t="s">
        <v>22</v>
      </c>
      <c r="E32" s="51" t="s">
        <v>31</v>
      </c>
      <c r="F32" s="51" t="s">
        <v>34</v>
      </c>
      <c r="G32" s="30" t="s">
        <v>147</v>
      </c>
      <c r="H32" s="30" t="s">
        <v>147</v>
      </c>
    </row>
    <row r="33" spans="1:8">
      <c r="A33" s="29">
        <f t="shared" si="0"/>
        <v>31</v>
      </c>
      <c r="B33" s="30" t="s">
        <v>148</v>
      </c>
      <c r="C33" s="30" t="s">
        <v>147</v>
      </c>
      <c r="D33" s="51" t="s">
        <v>22</v>
      </c>
      <c r="E33" s="51" t="s">
        <v>31</v>
      </c>
      <c r="F33" s="51" t="s">
        <v>35</v>
      </c>
      <c r="G33" s="30" t="s">
        <v>147</v>
      </c>
      <c r="H33" s="30" t="s">
        <v>147</v>
      </c>
    </row>
    <row r="34" spans="1:8">
      <c r="A34" s="29">
        <f t="shared" si="0"/>
        <v>32</v>
      </c>
      <c r="B34" s="30" t="s">
        <v>147</v>
      </c>
      <c r="C34" s="30" t="s">
        <v>147</v>
      </c>
      <c r="D34" s="49" t="s">
        <v>26</v>
      </c>
      <c r="E34" s="49" t="s">
        <v>31</v>
      </c>
      <c r="F34" s="49" t="s">
        <v>35</v>
      </c>
      <c r="G34" s="30" t="s">
        <v>147</v>
      </c>
      <c r="H34" s="30" t="s">
        <v>147</v>
      </c>
    </row>
    <row r="35" spans="1:8">
      <c r="A35" s="29">
        <f t="shared" si="0"/>
        <v>33</v>
      </c>
      <c r="B35" s="30" t="s">
        <v>147</v>
      </c>
      <c r="C35" s="30" t="s">
        <v>147</v>
      </c>
      <c r="D35" s="51" t="s">
        <v>22</v>
      </c>
      <c r="E35" s="51" t="s">
        <v>29</v>
      </c>
      <c r="F35" s="51" t="s">
        <v>35</v>
      </c>
      <c r="G35" s="30" t="s">
        <v>147</v>
      </c>
      <c r="H35" s="30" t="s">
        <v>147</v>
      </c>
    </row>
    <row r="36" spans="1:8">
      <c r="A36" s="29">
        <f t="shared" si="0"/>
        <v>34</v>
      </c>
      <c r="B36" s="30" t="s">
        <v>147</v>
      </c>
      <c r="C36" s="30" t="s">
        <v>147</v>
      </c>
      <c r="D36" s="51" t="s">
        <v>22</v>
      </c>
      <c r="E36" s="51" t="s">
        <v>29</v>
      </c>
      <c r="F36" s="51" t="s">
        <v>35</v>
      </c>
      <c r="G36" s="30" t="s">
        <v>147</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3"/>
  <sheetViews>
    <sheetView showGridLines="0" tabSelected="1" zoomScaleNormal="100" workbookViewId="0">
      <selection activeCell="D5" sqref="D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6" bestFit="1" customWidth="1"/>
    <col min="5" max="5" width="24.140625" style="6" customWidth="1"/>
    <col min="6" max="6" width="11.5703125" style="6" customWidth="1"/>
    <col min="7" max="7" width="17" style="6" customWidth="1"/>
    <col min="8" max="8" width="13.7109375" style="6" customWidth="1"/>
    <col min="9" max="9" width="17.140625" style="6" customWidth="1"/>
    <col min="10" max="10" width="22" style="6" customWidth="1"/>
    <col min="11" max="11" width="16.28515625" style="6" customWidth="1"/>
    <col min="12" max="12" width="12" style="6" customWidth="1"/>
    <col min="13" max="13" width="15" style="6" customWidth="1"/>
    <col min="14" max="14" width="10.140625" style="6" customWidth="1"/>
    <col min="15" max="15" width="70.7109375" style="18" bestFit="1" customWidth="1"/>
    <col min="16" max="16" width="18.42578125" style="3" customWidth="1"/>
    <col min="17" max="17" width="23.5703125" style="3" hidden="1" customWidth="1"/>
    <col min="18" max="18" width="52.42578125" style="3" customWidth="1"/>
    <col min="19" max="16384" width="9.140625" style="3"/>
  </cols>
  <sheetData>
    <row r="1" spans="1:19" ht="15" thickBot="1"/>
    <row r="2" spans="1:19" s="4" customFormat="1" ht="15" thickBot="1">
      <c r="A2" s="144" t="s">
        <v>168</v>
      </c>
      <c r="B2" s="145"/>
      <c r="C2" s="145"/>
      <c r="D2" s="145"/>
      <c r="E2" s="145"/>
      <c r="F2" s="145"/>
      <c r="G2" s="145"/>
      <c r="H2" s="145"/>
      <c r="I2" s="145"/>
      <c r="J2" s="145"/>
      <c r="K2" s="145"/>
      <c r="L2" s="145"/>
      <c r="M2" s="145"/>
      <c r="N2" s="145"/>
      <c r="O2" s="145"/>
      <c r="P2" s="146"/>
    </row>
    <row r="3" spans="1:19" ht="30" customHeight="1" thickBot="1">
      <c r="A3" s="147" t="s">
        <v>154</v>
      </c>
      <c r="B3" s="149" t="s">
        <v>21</v>
      </c>
      <c r="C3" s="149" t="s">
        <v>22</v>
      </c>
      <c r="D3" s="151" t="s">
        <v>23</v>
      </c>
      <c r="E3" s="152"/>
      <c r="F3" s="142" t="s">
        <v>76</v>
      </c>
      <c r="G3" s="153" t="s">
        <v>98</v>
      </c>
      <c r="H3" s="153"/>
      <c r="I3" s="153"/>
      <c r="J3" s="153"/>
      <c r="K3" s="153"/>
      <c r="L3" s="154"/>
      <c r="M3" s="142" t="s">
        <v>83</v>
      </c>
      <c r="N3" s="142" t="s">
        <v>164</v>
      </c>
      <c r="O3" s="96" t="s">
        <v>84</v>
      </c>
      <c r="P3" s="142" t="s">
        <v>175</v>
      </c>
      <c r="Q3" s="142" t="s">
        <v>176</v>
      </c>
      <c r="R3" s="96" t="s">
        <v>189</v>
      </c>
    </row>
    <row r="4" spans="1:19" ht="66" customHeight="1" thickBot="1">
      <c r="A4" s="148"/>
      <c r="B4" s="150"/>
      <c r="C4" s="150"/>
      <c r="D4" s="103" t="s">
        <v>24</v>
      </c>
      <c r="E4" s="104" t="s">
        <v>25</v>
      </c>
      <c r="F4" s="143"/>
      <c r="G4" s="103" t="s">
        <v>77</v>
      </c>
      <c r="H4" s="103" t="s">
        <v>78</v>
      </c>
      <c r="I4" s="105" t="s">
        <v>79</v>
      </c>
      <c r="J4" s="103" t="s">
        <v>80</v>
      </c>
      <c r="K4" s="106" t="s">
        <v>81</v>
      </c>
      <c r="L4" s="106" t="s">
        <v>82</v>
      </c>
      <c r="M4" s="143"/>
      <c r="N4" s="143"/>
      <c r="O4" s="98" t="str">
        <f>Listas!V18</f>
        <v>(Requerido para los factores de riesgo &gt;=8, 
sugerido para factores de riesgo entre 5 y 8)</v>
      </c>
      <c r="P4" s="143"/>
      <c r="Q4" s="143"/>
      <c r="R4" s="98" t="s">
        <v>190</v>
      </c>
    </row>
    <row r="5" spans="1:19" ht="111.75" customHeight="1" thickBot="1">
      <c r="A5" s="102">
        <v>1</v>
      </c>
      <c r="B5" s="128" t="s">
        <v>29</v>
      </c>
      <c r="C5" s="140" t="s">
        <v>177</v>
      </c>
      <c r="D5" s="108" t="s">
        <v>116</v>
      </c>
      <c r="E5" s="108" t="s">
        <v>117</v>
      </c>
      <c r="F5" s="132">
        <f>IF($D5="","",AVERAGE(VLOOKUP($D5,Listas!$K$1:$S$6,9,0),(VLOOKUP($E5,Listas!$L$1:$S$6,8,0))))</f>
        <v>3</v>
      </c>
      <c r="G5" s="108" t="s">
        <v>52</v>
      </c>
      <c r="H5" s="108" t="s">
        <v>52</v>
      </c>
      <c r="I5" s="108" t="s">
        <v>54</v>
      </c>
      <c r="J5" s="108" t="s">
        <v>131</v>
      </c>
      <c r="K5" s="108" t="s">
        <v>124</v>
      </c>
      <c r="L5" s="109" t="s">
        <v>3</v>
      </c>
      <c r="M5" s="131">
        <f>IF($G5="","",(AVERAGE(VLOOKUP($G5,Listas!$M$1:$S$6,7,0),VLOOKUP($H5,Listas!$M$1:$S$6,7,0),VLOOKUP($I5,Listas!$M$1:$S$6,7,0),VLOOKUP($J5,Listas!$N$1:$S$6,6,0),VLOOKUP($K5,Listas!$P$1:$S$6,4,0),VLOOKUP($L5,Listas!$O$1:$S$6,5,0))))</f>
        <v>3</v>
      </c>
      <c r="N5" s="133">
        <f>IF($D5="","",$F5*$M5)</f>
        <v>9</v>
      </c>
      <c r="O5" s="138" t="s">
        <v>184</v>
      </c>
      <c r="P5" s="133">
        <f>Controles!AD2</f>
        <v>3.0000000000000004</v>
      </c>
      <c r="Q5" s="135"/>
      <c r="R5" s="138" t="s">
        <v>192</v>
      </c>
      <c r="S5" s="81"/>
    </row>
    <row r="6" spans="1:19" ht="50.1" customHeight="1" thickBot="1">
      <c r="A6" s="102">
        <f>A5+1</f>
        <v>2</v>
      </c>
      <c r="B6" s="128" t="s">
        <v>135</v>
      </c>
      <c r="C6" s="140" t="s">
        <v>178</v>
      </c>
      <c r="D6" s="108" t="s">
        <v>118</v>
      </c>
      <c r="E6" s="108" t="s">
        <v>119</v>
      </c>
      <c r="F6" s="132">
        <f>IF($D6="","",AVERAGE(VLOOKUP($D6,Listas!$K$1:$S$6,9,0),(VLOOKUP($E6,Listas!$L$1:$S$6,8,0))))</f>
        <v>2</v>
      </c>
      <c r="G6" s="108" t="s">
        <v>55</v>
      </c>
      <c r="H6" s="109" t="s">
        <v>52</v>
      </c>
      <c r="I6" s="109" t="s">
        <v>55</v>
      </c>
      <c r="J6" s="108" t="s">
        <v>130</v>
      </c>
      <c r="K6" s="108" t="s">
        <v>122</v>
      </c>
      <c r="L6" s="109" t="s">
        <v>3</v>
      </c>
      <c r="M6" s="134">
        <f>IF($G6="","",(AVERAGE(VLOOKUP($G6,Listas!$M$1:$S$6,7,0),VLOOKUP($H6,Listas!$M$1:$S$6,7,0),VLOOKUP($I6,Listas!$M$1:$S$6,7,0),VLOOKUP($J6,Listas!$N$1:$S$6,6,0),VLOOKUP($K6,Listas!$P$1:$S$6,4,0),VLOOKUP($L6,Listas!$O$1:$S$6,5,0))))</f>
        <v>3.5</v>
      </c>
      <c r="N6" s="133">
        <f t="shared" ref="N6:N10" si="0">IF($D6="","",$F6*$M6)</f>
        <v>7</v>
      </c>
      <c r="O6" s="138" t="s">
        <v>185</v>
      </c>
      <c r="P6" s="133">
        <f>Controles!AD3</f>
        <v>0.69999999999999984</v>
      </c>
      <c r="Q6" s="135"/>
      <c r="R6" s="138" t="s">
        <v>185</v>
      </c>
      <c r="S6" s="81"/>
    </row>
    <row r="7" spans="1:19" ht="141" thickBot="1">
      <c r="A7" s="102">
        <f>A6+1</f>
        <v>3</v>
      </c>
      <c r="B7" s="128" t="s">
        <v>137</v>
      </c>
      <c r="C7" s="140" t="s">
        <v>179</v>
      </c>
      <c r="D7" s="108" t="s">
        <v>118</v>
      </c>
      <c r="E7" s="108" t="s">
        <v>119</v>
      </c>
      <c r="F7" s="132">
        <f>IF($D7="","",AVERAGE(VLOOKUP($D7,Listas!$K$1:$S$6,9,0),(VLOOKUP($E7,Listas!$L$1:$S$6,8,0))))</f>
        <v>2</v>
      </c>
      <c r="G7" s="108" t="s">
        <v>52</v>
      </c>
      <c r="H7" s="109" t="s">
        <v>52</v>
      </c>
      <c r="I7" s="109" t="s">
        <v>55</v>
      </c>
      <c r="J7" s="108" t="s">
        <v>130</v>
      </c>
      <c r="K7" s="108" t="s">
        <v>123</v>
      </c>
      <c r="L7" s="109" t="s">
        <v>3</v>
      </c>
      <c r="M7" s="134">
        <f>IF($G7="","",(AVERAGE(VLOOKUP($G7,Listas!$M$1:$S$6,7,0),VLOOKUP($H7,Listas!$M$1:$S$6,7,0),VLOOKUP($I7,Listas!$M$1:$S$6,7,0),VLOOKUP($J7,Listas!$N$1:$S$6,6,0),VLOOKUP($K7,Listas!$P$1:$S$6,4,0),VLOOKUP($L7,Listas!$O$1:$S$6,5,0))))</f>
        <v>2.8333333333333335</v>
      </c>
      <c r="N7" s="133">
        <f t="shared" si="0"/>
        <v>5.666666666666667</v>
      </c>
      <c r="O7" s="138" t="s">
        <v>186</v>
      </c>
      <c r="P7" s="133">
        <f>Controles!AD4</f>
        <v>2.2666666666666671</v>
      </c>
      <c r="Q7" s="135"/>
      <c r="R7" s="138" t="s">
        <v>186</v>
      </c>
      <c r="S7" s="81"/>
    </row>
    <row r="8" spans="1:19" ht="102.75" thickBot="1">
      <c r="A8" s="102">
        <f t="shared" ref="A8" si="1">A7+1</f>
        <v>4</v>
      </c>
      <c r="B8" s="128" t="s">
        <v>29</v>
      </c>
      <c r="C8" s="140" t="s">
        <v>180</v>
      </c>
      <c r="D8" s="109" t="s">
        <v>116</v>
      </c>
      <c r="E8" s="108" t="s">
        <v>117</v>
      </c>
      <c r="F8" s="132">
        <f>IF($D8="","",AVERAGE(VLOOKUP($D8,Listas!$K$1:$S$6,9,0),(VLOOKUP($E8,Listas!$L$1:$S$6,8,0))))</f>
        <v>3</v>
      </c>
      <c r="G8" s="108" t="s">
        <v>52</v>
      </c>
      <c r="H8" s="109" t="s">
        <v>52</v>
      </c>
      <c r="I8" s="109" t="s">
        <v>55</v>
      </c>
      <c r="J8" s="108" t="s">
        <v>131</v>
      </c>
      <c r="K8" s="108" t="s">
        <v>123</v>
      </c>
      <c r="L8" s="109" t="s">
        <v>3</v>
      </c>
      <c r="M8" s="134">
        <f>IF($G8="","",(AVERAGE(VLOOKUP($G8,Listas!$M$1:$S$6,7,0),VLOOKUP($H8,Listas!$M$1:$S$6,7,0),VLOOKUP($I8,Listas!$M$1:$S$6,7,0),VLOOKUP($J8,Listas!$N$1:$S$6,6,0),VLOOKUP($K8,Listas!$P$1:$S$6,4,0),VLOOKUP($L8,Listas!$O$1:$S$6,5,0))))</f>
        <v>3.3333333333333335</v>
      </c>
      <c r="N8" s="133">
        <f t="shared" si="0"/>
        <v>10</v>
      </c>
      <c r="O8" s="138" t="s">
        <v>187</v>
      </c>
      <c r="P8" s="133">
        <f>Controles!AD5</f>
        <v>2.666666666666667</v>
      </c>
      <c r="Q8" s="135"/>
      <c r="R8" s="138" t="s">
        <v>191</v>
      </c>
      <c r="S8" s="81"/>
    </row>
    <row r="9" spans="1:19" ht="48.95" customHeight="1" thickBot="1">
      <c r="A9" s="102">
        <v>5</v>
      </c>
      <c r="B9" s="128" t="s">
        <v>165</v>
      </c>
      <c r="C9" s="140" t="s">
        <v>181</v>
      </c>
      <c r="D9" s="109" t="s">
        <v>118</v>
      </c>
      <c r="E9" s="108" t="s">
        <v>119</v>
      </c>
      <c r="F9" s="132">
        <f>IF($D9="","",AVERAGE(VLOOKUP($D9,Listas!$K$1:$S$6,9,0),(VLOOKUP($E9,Listas!$L$1:$S$6,8,0))))</f>
        <v>2</v>
      </c>
      <c r="G9" s="108" t="s">
        <v>52</v>
      </c>
      <c r="H9" s="109" t="s">
        <v>52</v>
      </c>
      <c r="I9" s="109" t="s">
        <v>54</v>
      </c>
      <c r="J9" s="108" t="s">
        <v>131</v>
      </c>
      <c r="K9" s="108" t="s">
        <v>124</v>
      </c>
      <c r="L9" s="109" t="s">
        <v>3</v>
      </c>
      <c r="M9" s="134">
        <f>IF($G9="","",(AVERAGE(VLOOKUP($G9,Listas!$M$1:$S$6,7,0),VLOOKUP($H9,Listas!$M$1:$S$6,7,0),VLOOKUP($I9,Listas!$M$1:$S$6,7,0),VLOOKUP($J9,Listas!$N$1:$S$6,6,0),VLOOKUP($K9,Listas!$P$1:$S$6,4,0),VLOOKUP($L9,Listas!$O$1:$S$6,5,0))))</f>
        <v>3</v>
      </c>
      <c r="N9" s="133">
        <f t="shared" si="0"/>
        <v>6</v>
      </c>
      <c r="O9" s="138" t="s">
        <v>183</v>
      </c>
      <c r="P9" s="133">
        <f>Controles!AD6</f>
        <v>1.1999999999999997</v>
      </c>
      <c r="Q9" s="135"/>
      <c r="R9" s="138" t="s">
        <v>183</v>
      </c>
      <c r="S9" s="81"/>
    </row>
    <row r="10" spans="1:19" ht="66.95" customHeight="1">
      <c r="A10" s="102">
        <f>A9+1</f>
        <v>6</v>
      </c>
      <c r="B10" s="129" t="s">
        <v>135</v>
      </c>
      <c r="C10" s="140" t="s">
        <v>182</v>
      </c>
      <c r="D10" s="109" t="s">
        <v>49</v>
      </c>
      <c r="E10" s="108" t="s">
        <v>113</v>
      </c>
      <c r="F10" s="132">
        <f>IF($D10="","",AVERAGE(VLOOKUP($D10,Listas!$K$1:$S$6,9,0),(VLOOKUP($E10,Listas!$L$1:$S$6,8,0))))</f>
        <v>4.5</v>
      </c>
      <c r="G10" s="108" t="s">
        <v>52</v>
      </c>
      <c r="H10" s="108" t="s">
        <v>52</v>
      </c>
      <c r="I10" s="109" t="s">
        <v>55</v>
      </c>
      <c r="J10" s="108" t="s">
        <v>131</v>
      </c>
      <c r="K10" s="108" t="s">
        <v>123</v>
      </c>
      <c r="L10" s="109" t="s">
        <v>3</v>
      </c>
      <c r="M10" s="134">
        <f>IF($G10="","",(AVERAGE(VLOOKUP($G10,Listas!$M$1:$S$6,7,0),VLOOKUP($H10,Listas!$M$1:$S$6,7,0),VLOOKUP($I10,Listas!$M$1:$S$6,7,0),VLOOKUP($J10,Listas!$N$1:$S$6,6,0),VLOOKUP($K10,Listas!$P$1:$S$6,4,0),VLOOKUP($L10,Listas!$O$1:$S$6,5,0))))</f>
        <v>3.3333333333333335</v>
      </c>
      <c r="N10" s="133">
        <f t="shared" si="0"/>
        <v>15</v>
      </c>
      <c r="O10" s="138" t="s">
        <v>188</v>
      </c>
      <c r="P10" s="133">
        <f>Controles!AD7</f>
        <v>2.9999999999999991</v>
      </c>
      <c r="Q10" s="135"/>
      <c r="R10" s="138" t="s">
        <v>188</v>
      </c>
      <c r="S10" s="81"/>
    </row>
    <row r="11" spans="1:19" ht="66.95" customHeight="1">
      <c r="A11" s="102"/>
      <c r="B11" s="129"/>
      <c r="C11" s="140"/>
      <c r="D11" s="109"/>
      <c r="E11" s="108"/>
      <c r="F11" s="132"/>
      <c r="G11" s="108"/>
      <c r="H11" s="108"/>
      <c r="I11" s="109"/>
      <c r="J11" s="108"/>
      <c r="K11" s="108"/>
      <c r="L11" s="109"/>
      <c r="M11" s="134"/>
      <c r="N11" s="133"/>
      <c r="O11" s="141"/>
      <c r="P11" s="133"/>
      <c r="Q11" s="135"/>
      <c r="R11" s="81"/>
      <c r="S11" s="81"/>
    </row>
    <row r="12" spans="1:19" ht="66.95" customHeight="1">
      <c r="A12" s="102"/>
      <c r="B12" s="129"/>
      <c r="C12" s="140"/>
      <c r="D12" s="109"/>
      <c r="E12" s="108"/>
      <c r="F12" s="132"/>
      <c r="G12" s="108"/>
      <c r="H12" s="108"/>
      <c r="I12" s="109"/>
      <c r="J12" s="108"/>
      <c r="K12" s="108"/>
      <c r="L12" s="109"/>
      <c r="M12" s="134"/>
      <c r="N12" s="133"/>
      <c r="O12" s="141"/>
      <c r="P12" s="133"/>
      <c r="Q12" s="135"/>
      <c r="R12" s="81"/>
      <c r="S12" s="81"/>
    </row>
    <row r="13" spans="1:19" ht="66.95" customHeight="1">
      <c r="A13" s="102"/>
      <c r="B13" s="129"/>
      <c r="C13" s="140"/>
      <c r="D13" s="109"/>
      <c r="E13" s="108"/>
      <c r="F13" s="132"/>
      <c r="G13" s="108"/>
      <c r="H13" s="108"/>
      <c r="I13" s="109"/>
      <c r="J13" s="108"/>
      <c r="K13" s="108"/>
      <c r="L13" s="109"/>
      <c r="M13" s="134"/>
      <c r="N13" s="133"/>
      <c r="O13" s="141"/>
      <c r="P13" s="133"/>
      <c r="Q13" s="135"/>
      <c r="R13" s="81"/>
      <c r="S13" s="81"/>
    </row>
    <row r="14" spans="1:19" ht="66.95" customHeight="1">
      <c r="A14" s="102"/>
      <c r="B14" s="129"/>
      <c r="C14" s="140"/>
      <c r="D14" s="109"/>
      <c r="E14" s="108"/>
      <c r="F14" s="132"/>
      <c r="G14" s="108"/>
      <c r="H14" s="108"/>
      <c r="I14" s="109"/>
      <c r="J14" s="108"/>
      <c r="K14" s="108"/>
      <c r="L14" s="109"/>
      <c r="M14" s="134"/>
      <c r="N14" s="133"/>
      <c r="O14" s="141"/>
      <c r="P14" s="133"/>
      <c r="Q14" s="135"/>
      <c r="R14" s="81"/>
      <c r="S14" s="81"/>
    </row>
    <row r="15" spans="1:19" ht="66.95" customHeight="1">
      <c r="A15" s="102"/>
      <c r="B15" s="129"/>
      <c r="C15" s="140"/>
      <c r="D15" s="109"/>
      <c r="E15" s="108"/>
      <c r="F15" s="132"/>
      <c r="G15" s="108"/>
      <c r="H15" s="108"/>
      <c r="I15" s="109"/>
      <c r="J15" s="108"/>
      <c r="K15" s="108"/>
      <c r="L15" s="109"/>
      <c r="M15" s="134"/>
      <c r="N15" s="133"/>
      <c r="O15" s="141"/>
      <c r="P15" s="133"/>
      <c r="Q15" s="135"/>
      <c r="R15" s="81"/>
      <c r="S15" s="81"/>
    </row>
    <row r="16" spans="1:19" ht="60.75" customHeight="1">
      <c r="A16" s="102"/>
      <c r="B16" s="130"/>
      <c r="C16" s="99"/>
      <c r="D16" s="109"/>
      <c r="E16" s="108"/>
      <c r="F16" s="132"/>
      <c r="G16" s="109"/>
      <c r="H16" s="109"/>
      <c r="I16" s="109"/>
      <c r="J16" s="109"/>
      <c r="K16" s="108"/>
      <c r="L16" s="109"/>
      <c r="M16" s="134"/>
      <c r="N16" s="133"/>
      <c r="P16" s="133"/>
      <c r="Q16" s="135"/>
      <c r="R16" s="81"/>
      <c r="S16" s="81"/>
    </row>
    <row r="17" spans="1:16" ht="116.1" customHeight="1">
      <c r="A17" s="101"/>
      <c r="B17" s="58"/>
      <c r="C17" s="58"/>
      <c r="D17" s="107"/>
      <c r="E17" s="107"/>
      <c r="F17" s="37" t="str">
        <f>IF($D17="","",AVERAGE(VLOOKUP($D17,Listas!$K$1:$S$6,9,0),(VLOOKUP($E17,Listas!$L$1:$S$6,8,0))))</f>
        <v/>
      </c>
      <c r="G17" s="107"/>
      <c r="H17" s="107"/>
      <c r="I17" s="107"/>
      <c r="J17" s="107"/>
      <c r="K17" s="107"/>
      <c r="L17" s="107"/>
      <c r="M17" s="37" t="str">
        <f>IF($G17="","",(AVERAGE(VLOOKUP($G17,Listas!$M$1:$S$6,7,0),VLOOKUP($H17,Listas!$M$1:$S$6,7,0),VLOOKUP($I17,Listas!$M$1:$S$6,7,0),VLOOKUP($J17,Listas!$N$1:$S$6,6,0),VLOOKUP($K17,Listas!$P$1:$S$6,4,0),VLOOKUP($L17,Listas!$O$1:$S$6,5,0))))</f>
        <v/>
      </c>
      <c r="N17" s="37" t="str">
        <f t="shared" ref="N17:N37" si="2">IF($D17="","",$F17*$M17)</f>
        <v/>
      </c>
      <c r="O17" s="139"/>
      <c r="P17" s="97"/>
    </row>
    <row r="18" spans="1:16" ht="14.25" customHeight="1" thickBot="1">
      <c r="A18" s="35"/>
      <c r="B18" s="33"/>
      <c r="C18" s="33"/>
      <c r="D18" s="36"/>
      <c r="E18" s="36"/>
      <c r="F18" s="34" t="str">
        <f>IF($D18="","",AVERAGE(VLOOKUP($D18,Listas!$K$1:$S$6,9,0),(VLOOKUP($E18,Listas!$L$1:$S$6,8,0))))</f>
        <v/>
      </c>
      <c r="G18" s="36"/>
      <c r="H18" s="36"/>
      <c r="I18" s="36"/>
      <c r="J18" s="36"/>
      <c r="K18" s="36"/>
      <c r="L18" s="36"/>
      <c r="M18" s="34" t="str">
        <f>IF($G18="","",(AVERAGE(VLOOKUP($G18,Listas!$M$1:$S$6,7,0),VLOOKUP($H18,Listas!$M$1:$S$6,7,0),VLOOKUP($I18,Listas!$M$1:$S$6,7,0),VLOOKUP($J18,Listas!$N$1:$S$6,6,0),VLOOKUP($K18,Listas!$P$1:$S$6,4,0),VLOOKUP($L18,Listas!$O$1:$S$6,5,0))))</f>
        <v/>
      </c>
      <c r="N18" s="37" t="str">
        <f t="shared" si="2"/>
        <v/>
      </c>
      <c r="O18" s="137"/>
      <c r="P18" s="39"/>
    </row>
    <row r="19" spans="1:16" ht="183" customHeight="1">
      <c r="A19" s="35"/>
      <c r="B19" s="33"/>
      <c r="C19" s="60" t="s">
        <v>156</v>
      </c>
      <c r="D19" s="36"/>
      <c r="E19" s="36"/>
      <c r="F19" s="34" t="str">
        <f>IF($D19="","",AVERAGE(VLOOKUP($D19,Listas!$K$1:$S$6,9,0),(VLOOKUP($E19,Listas!$L$1:$S$6,8,0))))</f>
        <v/>
      </c>
      <c r="G19" s="36"/>
      <c r="H19" s="36"/>
      <c r="I19" s="36"/>
      <c r="J19" s="36"/>
      <c r="K19" s="36"/>
      <c r="L19" s="36"/>
      <c r="M19" s="34" t="str">
        <f>IF($G19="","",(AVERAGE(VLOOKUP($G19,Listas!$M$1:$S$6,7,0),VLOOKUP($H19,Listas!$M$1:$S$6,7,0),VLOOKUP($I19,Listas!$M$1:$S$6,7,0),VLOOKUP($J19,Listas!$N$1:$S$6,6,0),VLOOKUP($K19,Listas!$P$1:$S$6,4,0),VLOOKUP($L19,Listas!$O$1:$S$6,5,0))))</f>
        <v/>
      </c>
      <c r="N19" s="37" t="str">
        <f t="shared" si="2"/>
        <v/>
      </c>
      <c r="P19" s="39"/>
    </row>
    <row r="20" spans="1:16" ht="14.25" customHeight="1">
      <c r="A20" s="35"/>
      <c r="B20" s="33"/>
      <c r="C20" s="33"/>
      <c r="D20" s="36"/>
      <c r="E20" s="36"/>
      <c r="F20" s="34" t="str">
        <f>IF($D20="","",AVERAGE(VLOOKUP($D20,Listas!$K$1:$S$6,9,0),(VLOOKUP($E20,Listas!$L$1:$S$6,8,0))))</f>
        <v/>
      </c>
      <c r="G20" s="36"/>
      <c r="H20" s="36"/>
      <c r="I20" s="36"/>
      <c r="J20" s="36"/>
      <c r="K20" s="36"/>
      <c r="L20" s="36"/>
      <c r="M20" s="34" t="str">
        <f>IF($G20="","",(AVERAGE(VLOOKUP($G20,Listas!$M$1:$S$6,7,0),VLOOKUP($H20,Listas!$M$1:$S$6,7,0),VLOOKUP($I20,Listas!$M$1:$S$6,7,0),VLOOKUP($J20,Listas!$N$1:$S$6,6,0),VLOOKUP($K20,Listas!$P$1:$S$6,4,0),VLOOKUP($L20,Listas!$O$1:$S$6,5,0))))</f>
        <v/>
      </c>
      <c r="N20" s="37" t="str">
        <f t="shared" si="2"/>
        <v/>
      </c>
      <c r="O20" s="136"/>
      <c r="P20" s="39"/>
    </row>
    <row r="21" spans="1:16" ht="14.25" customHeight="1" thickBot="1">
      <c r="A21" s="35"/>
      <c r="B21" s="33"/>
      <c r="C21" s="33"/>
      <c r="D21" s="36"/>
      <c r="E21" s="36"/>
      <c r="F21" s="34" t="str">
        <f>IF($D21="","",AVERAGE(VLOOKUP($D21,Listas!$K$1:$S$6,9,0),(VLOOKUP($E21,Listas!$L$1:$S$6,8,0))))</f>
        <v/>
      </c>
      <c r="G21" s="36"/>
      <c r="H21" s="36"/>
      <c r="I21" s="36"/>
      <c r="J21" s="36"/>
      <c r="K21" s="36"/>
      <c r="L21" s="36"/>
      <c r="M21" s="34" t="str">
        <f>IF($G21="","",(AVERAGE(VLOOKUP($G21,Listas!$M$1:$S$6,7,0),VLOOKUP($H21,Listas!$M$1:$S$6,7,0),VLOOKUP($I21,Listas!$M$1:$S$6,7,0),VLOOKUP($J21,Listas!$N$1:$S$6,6,0),VLOOKUP($K21,Listas!$P$1:$S$6,4,0),VLOOKUP($L21,Listas!$O$1:$S$6,5,0))))</f>
        <v/>
      </c>
      <c r="N21" s="37" t="str">
        <f t="shared" si="2"/>
        <v/>
      </c>
      <c r="O21" s="137"/>
      <c r="P21" s="39"/>
    </row>
    <row r="22" spans="1:16" ht="14.25" customHeight="1">
      <c r="A22" s="35"/>
      <c r="B22" s="33"/>
      <c r="C22" s="33"/>
      <c r="D22" s="36"/>
      <c r="E22" s="36"/>
      <c r="F22" s="34" t="str">
        <f>IF($D22="","",AVERAGE(VLOOKUP($D22,Listas!$K$1:$S$6,9,0),(VLOOKUP($E22,Listas!$L$1:$S$6,8,0))))</f>
        <v/>
      </c>
      <c r="G22" s="36"/>
      <c r="H22" s="36"/>
      <c r="I22" s="36"/>
      <c r="J22" s="36"/>
      <c r="K22" s="36"/>
      <c r="L22" s="36"/>
      <c r="M22" s="34" t="str">
        <f>IF($G22="","",(AVERAGE(VLOOKUP($G22,Listas!$M$1:$S$6,7,0),VLOOKUP($H22,Listas!$M$1:$S$6,7,0),VLOOKUP($I22,Listas!$M$1:$S$6,7,0),VLOOKUP($J22,Listas!$N$1:$S$6,6,0),VLOOKUP($K22,Listas!$P$1:$S$6,4,0),VLOOKUP($L22,Listas!$O$1:$S$6,5,0))))</f>
        <v/>
      </c>
      <c r="N22" s="37" t="str">
        <f t="shared" si="2"/>
        <v/>
      </c>
      <c r="O22" s="38"/>
      <c r="P22" s="39"/>
    </row>
    <row r="23" spans="1:16" ht="14.25" customHeight="1">
      <c r="A23" s="35"/>
      <c r="B23" s="33"/>
      <c r="C23" s="33"/>
      <c r="D23" s="36"/>
      <c r="E23" s="36"/>
      <c r="F23" s="34" t="str">
        <f>IF($D23="","",AVERAGE(VLOOKUP($D23,Listas!$K$1:$S$6,9,0),(VLOOKUP($E23,Listas!$L$1:$S$6,8,0))))</f>
        <v/>
      </c>
      <c r="G23" s="36"/>
      <c r="H23" s="36"/>
      <c r="I23" s="36"/>
      <c r="J23" s="36"/>
      <c r="K23" s="36"/>
      <c r="L23" s="36"/>
      <c r="M23" s="34" t="str">
        <f>IF($G23="","",(AVERAGE(VLOOKUP($G23,Listas!$M$1:$S$6,7,0),VLOOKUP($H23,Listas!$M$1:$S$6,7,0),VLOOKUP($I23,Listas!$M$1:$S$6,7,0),VLOOKUP($J23,Listas!$N$1:$S$6,6,0),VLOOKUP($K23,Listas!$P$1:$S$6,4,0),VLOOKUP($L23,Listas!$O$1:$S$6,5,0))))</f>
        <v/>
      </c>
      <c r="N23" s="37" t="str">
        <f t="shared" si="2"/>
        <v/>
      </c>
      <c r="O23" s="38"/>
      <c r="P23" s="39"/>
    </row>
    <row r="24" spans="1:16" ht="14.25" customHeight="1">
      <c r="A24" s="35"/>
      <c r="B24" s="33"/>
      <c r="C24" s="33"/>
      <c r="D24" s="36"/>
      <c r="E24" s="36"/>
      <c r="F24" s="34" t="str">
        <f>IF($D24="","",AVERAGE(VLOOKUP($D24,Listas!$K$1:$S$6,9,0),(VLOOKUP($E24,Listas!$L$1:$S$6,8,0))))</f>
        <v/>
      </c>
      <c r="G24" s="36"/>
      <c r="H24" s="36"/>
      <c r="I24" s="36"/>
      <c r="J24" s="36"/>
      <c r="K24" s="36"/>
      <c r="L24" s="36"/>
      <c r="M24" s="34" t="str">
        <f>IF($G24="","",(AVERAGE(VLOOKUP($G24,Listas!$M$1:$S$6,7,0),VLOOKUP($H24,Listas!$M$1:$S$6,7,0),VLOOKUP($I24,Listas!$M$1:$S$6,7,0),VLOOKUP($J24,Listas!$N$1:$S$6,6,0),VLOOKUP($K24,Listas!$P$1:$S$6,4,0),VLOOKUP($L24,Listas!$O$1:$S$6,5,0))))</f>
        <v/>
      </c>
      <c r="N24" s="37" t="str">
        <f t="shared" si="2"/>
        <v/>
      </c>
      <c r="O24" s="38"/>
      <c r="P24" s="39"/>
    </row>
    <row r="25" spans="1:16" ht="14.25" customHeight="1">
      <c r="A25" s="35"/>
      <c r="B25" s="33"/>
      <c r="C25" s="33"/>
      <c r="D25" s="36"/>
      <c r="E25" s="36"/>
      <c r="F25" s="34" t="str">
        <f>IF($D25="","",AVERAGE(VLOOKUP($D25,Listas!$K$1:$S$6,9,0),(VLOOKUP($E25,Listas!$L$1:$S$6,8,0))))</f>
        <v/>
      </c>
      <c r="G25" s="36"/>
      <c r="H25" s="36"/>
      <c r="I25" s="36"/>
      <c r="J25" s="36"/>
      <c r="K25" s="36"/>
      <c r="L25" s="36"/>
      <c r="M25" s="34" t="str">
        <f>IF($G25="","",(AVERAGE(VLOOKUP($G25,Listas!$M$1:$S$6,7,0),VLOOKUP($H25,Listas!$M$1:$S$6,7,0),VLOOKUP($I25,Listas!$M$1:$S$6,7,0),VLOOKUP($J25,Listas!$N$1:$S$6,6,0),VLOOKUP($K25,Listas!$P$1:$S$6,4,0),VLOOKUP($L25,Listas!$O$1:$S$6,5,0))))</f>
        <v/>
      </c>
      <c r="N25" s="37" t="str">
        <f t="shared" si="2"/>
        <v/>
      </c>
      <c r="O25" s="38"/>
      <c r="P25" s="39"/>
    </row>
    <row r="26" spans="1:16" ht="14.25" customHeight="1">
      <c r="A26" s="35"/>
      <c r="B26" s="33"/>
      <c r="C26" s="33"/>
      <c r="D26" s="36"/>
      <c r="E26" s="36"/>
      <c r="F26" s="34" t="str">
        <f>IF($D26="","",AVERAGE(VLOOKUP($D26,Listas!$K$1:$S$6,9,0),(VLOOKUP($E26,Listas!$L$1:$S$6,8,0))))</f>
        <v/>
      </c>
      <c r="G26" s="36"/>
      <c r="H26" s="36"/>
      <c r="I26" s="36"/>
      <c r="J26" s="36"/>
      <c r="K26" s="36"/>
      <c r="L26" s="36"/>
      <c r="M26" s="34" t="str">
        <f>IF($G26="","",(AVERAGE(VLOOKUP($G26,Listas!$M$1:$S$6,7,0),VLOOKUP($H26,Listas!$M$1:$S$6,7,0),VLOOKUP($I26,Listas!$M$1:$S$6,7,0),VLOOKUP($J26,Listas!$N$1:$S$6,6,0),VLOOKUP($K26,Listas!$P$1:$S$6,4,0),VLOOKUP($L26,Listas!$O$1:$S$6,5,0))))</f>
        <v/>
      </c>
      <c r="N26" s="37" t="str">
        <f t="shared" si="2"/>
        <v/>
      </c>
      <c r="O26" s="38"/>
      <c r="P26" s="39"/>
    </row>
    <row r="27" spans="1:16" ht="14.25" customHeight="1">
      <c r="A27" s="35"/>
      <c r="B27" s="33"/>
      <c r="C27" s="33"/>
      <c r="D27" s="36"/>
      <c r="E27" s="36"/>
      <c r="F27" s="34" t="str">
        <f>IF($D27="","",AVERAGE(VLOOKUP($D27,Listas!$K$1:$S$6,9,0),(VLOOKUP($E27,Listas!$L$1:$S$6,8,0))))</f>
        <v/>
      </c>
      <c r="G27" s="36"/>
      <c r="H27" s="36"/>
      <c r="I27" s="36"/>
      <c r="J27" s="36"/>
      <c r="K27" s="36"/>
      <c r="L27" s="36"/>
      <c r="M27" s="34" t="str">
        <f>IF($G27="","",(AVERAGE(VLOOKUP($G27,Listas!$M$1:$S$6,7,0),VLOOKUP($H27,Listas!$M$1:$S$6,7,0),VLOOKUP($I27,Listas!$M$1:$S$6,7,0),VLOOKUP($J27,Listas!$N$1:$S$6,6,0),VLOOKUP($K27,Listas!$P$1:$S$6,4,0),VLOOKUP($L27,Listas!$O$1:$S$6,5,0))))</f>
        <v/>
      </c>
      <c r="N27" s="37" t="str">
        <f t="shared" si="2"/>
        <v/>
      </c>
      <c r="O27" s="38"/>
      <c r="P27" s="39"/>
    </row>
    <row r="28" spans="1:16" ht="14.25" customHeight="1">
      <c r="A28" s="35"/>
      <c r="B28" s="33"/>
      <c r="C28" s="33"/>
      <c r="D28" s="36"/>
      <c r="E28" s="36"/>
      <c r="F28" s="34" t="str">
        <f>IF($D28="","",AVERAGE(VLOOKUP($D28,Listas!$K$1:$S$6,9,0),(VLOOKUP($E28,Listas!$L$1:$S$6,8,0))))</f>
        <v/>
      </c>
      <c r="G28" s="36"/>
      <c r="H28" s="36"/>
      <c r="I28" s="36"/>
      <c r="J28" s="36"/>
      <c r="K28" s="36"/>
      <c r="L28" s="36"/>
      <c r="M28" s="34" t="str">
        <f>IF($G28="","",(AVERAGE(VLOOKUP($G28,Listas!$M$1:$S$6,7,0),VLOOKUP($H28,Listas!$M$1:$S$6,7,0),VLOOKUP($I28,Listas!$M$1:$S$6,7,0),VLOOKUP($J28,Listas!$N$1:$S$6,6,0),VLOOKUP($K28,Listas!$P$1:$S$6,4,0),VLOOKUP($L28,Listas!$O$1:$S$6,5,0))))</f>
        <v/>
      </c>
      <c r="N28" s="37" t="str">
        <f t="shared" si="2"/>
        <v/>
      </c>
      <c r="O28" s="38"/>
      <c r="P28" s="39"/>
    </row>
    <row r="29" spans="1:16" ht="14.25" customHeight="1">
      <c r="A29" s="35"/>
      <c r="B29" s="33"/>
      <c r="C29" s="33"/>
      <c r="D29" s="36"/>
      <c r="E29" s="36"/>
      <c r="F29" s="34" t="str">
        <f>IF($D29="","",AVERAGE(VLOOKUP($D29,Listas!$K$1:$S$6,9,0),(VLOOKUP($E29,Listas!$L$1:$S$6,8,0))))</f>
        <v/>
      </c>
      <c r="G29" s="36"/>
      <c r="H29" s="36"/>
      <c r="I29" s="36"/>
      <c r="J29" s="36"/>
      <c r="K29" s="36"/>
      <c r="L29" s="36"/>
      <c r="M29" s="34" t="str">
        <f>IF($G29="","",(AVERAGE(VLOOKUP($G29,Listas!$M$1:$S$6,7,0),VLOOKUP($H29,Listas!$M$1:$S$6,7,0),VLOOKUP($I29,Listas!$M$1:$S$6,7,0),VLOOKUP($J29,Listas!$N$1:$S$6,6,0),VLOOKUP($K29,Listas!$P$1:$S$6,4,0),VLOOKUP($L29,Listas!$O$1:$S$6,5,0))))</f>
        <v/>
      </c>
      <c r="N29" s="37" t="str">
        <f t="shared" si="2"/>
        <v/>
      </c>
      <c r="O29" s="38"/>
      <c r="P29" s="39"/>
    </row>
    <row r="30" spans="1:16" ht="14.25" customHeight="1">
      <c r="A30" s="35"/>
      <c r="B30" s="33"/>
      <c r="C30" s="33"/>
      <c r="D30" s="36"/>
      <c r="E30" s="36"/>
      <c r="F30" s="34" t="str">
        <f>IF($D30="","",AVERAGE(VLOOKUP($D30,Listas!$K$1:$S$6,9,0),(VLOOKUP($E30,Listas!$L$1:$S$6,8,0))))</f>
        <v/>
      </c>
      <c r="G30" s="36"/>
      <c r="H30" s="36"/>
      <c r="I30" s="36"/>
      <c r="J30" s="36"/>
      <c r="K30" s="36"/>
      <c r="L30" s="36"/>
      <c r="M30" s="34" t="str">
        <f>IF($G30="","",(AVERAGE(VLOOKUP($G30,Listas!$M$1:$S$6,7,0),VLOOKUP($H30,Listas!$M$1:$S$6,7,0),VLOOKUP($I30,Listas!$M$1:$S$6,7,0),VLOOKUP($J30,Listas!$N$1:$S$6,6,0),VLOOKUP($K30,Listas!$P$1:$S$6,4,0),VLOOKUP($L30,Listas!$O$1:$S$6,5,0))))</f>
        <v/>
      </c>
      <c r="N30" s="37" t="str">
        <f t="shared" si="2"/>
        <v/>
      </c>
      <c r="O30" s="38"/>
      <c r="P30" s="39"/>
    </row>
    <row r="31" spans="1:16" ht="14.25" customHeight="1">
      <c r="A31" s="35"/>
      <c r="B31" s="33"/>
      <c r="C31" s="33"/>
      <c r="D31" s="36"/>
      <c r="E31" s="36"/>
      <c r="F31" s="34" t="str">
        <f>IF($D31="","",AVERAGE(VLOOKUP($D31,Listas!$K$1:$S$6,9,0),(VLOOKUP($E31,Listas!$L$1:$S$6,8,0))))</f>
        <v/>
      </c>
      <c r="G31" s="36"/>
      <c r="H31" s="36"/>
      <c r="I31" s="36"/>
      <c r="J31" s="36"/>
      <c r="K31" s="36"/>
      <c r="L31" s="36"/>
      <c r="M31" s="34" t="str">
        <f>IF($G31="","",(AVERAGE(VLOOKUP($G31,Listas!$M$1:$S$6,7,0),VLOOKUP($H31,Listas!$M$1:$S$6,7,0),VLOOKUP($I31,Listas!$M$1:$S$6,7,0),VLOOKUP($J31,Listas!$N$1:$S$6,6,0),VLOOKUP($K31,Listas!$P$1:$S$6,4,0),VLOOKUP($L31,Listas!$O$1:$S$6,5,0))))</f>
        <v/>
      </c>
      <c r="N31" s="37" t="str">
        <f t="shared" si="2"/>
        <v/>
      </c>
      <c r="O31" s="38"/>
      <c r="P31" s="39"/>
    </row>
    <row r="32" spans="1:16" ht="14.25" customHeight="1">
      <c r="A32" s="35"/>
      <c r="B32" s="33"/>
      <c r="C32" s="33"/>
      <c r="D32" s="36"/>
      <c r="E32" s="36"/>
      <c r="F32" s="34" t="str">
        <f>IF($D32="","",AVERAGE(VLOOKUP($D32,Listas!$K$1:$S$6,9,0),(VLOOKUP($E32,Listas!$L$1:$S$6,8,0))))</f>
        <v/>
      </c>
      <c r="G32" s="36"/>
      <c r="H32" s="36"/>
      <c r="I32" s="36"/>
      <c r="J32" s="36"/>
      <c r="K32" s="36"/>
      <c r="L32" s="36"/>
      <c r="M32" s="34" t="str">
        <f>IF($G32="","",(AVERAGE(VLOOKUP($G32,Listas!$M$1:$S$6,7,0),VLOOKUP($H32,Listas!$M$1:$S$6,7,0),VLOOKUP($I32,Listas!$M$1:$S$6,7,0),VLOOKUP($J32,Listas!$N$1:$S$6,6,0),VLOOKUP($K32,Listas!$P$1:$S$6,4,0),VLOOKUP($L32,Listas!$O$1:$S$6,5,0))))</f>
        <v/>
      </c>
      <c r="N32" s="37" t="str">
        <f t="shared" si="2"/>
        <v/>
      </c>
      <c r="O32" s="38"/>
      <c r="P32" s="39"/>
    </row>
    <row r="33" spans="1:16" ht="14.25" customHeight="1">
      <c r="A33" s="35"/>
      <c r="B33" s="33"/>
      <c r="C33" s="33"/>
      <c r="D33" s="36"/>
      <c r="E33" s="36"/>
      <c r="F33" s="34" t="str">
        <f>IF($D33="","",AVERAGE(VLOOKUP($D33,Listas!$K$1:$S$6,9,0),(VLOOKUP($E33,Listas!$L$1:$S$6,8,0))))</f>
        <v/>
      </c>
      <c r="G33" s="36"/>
      <c r="H33" s="36"/>
      <c r="I33" s="36"/>
      <c r="J33" s="36"/>
      <c r="K33" s="36"/>
      <c r="L33" s="36"/>
      <c r="M33" s="34" t="str">
        <f>IF($G33="","",(AVERAGE(VLOOKUP($G33,Listas!$M$1:$S$6,7,0),VLOOKUP($H33,Listas!$M$1:$S$6,7,0),VLOOKUP($I33,Listas!$M$1:$S$6,7,0),VLOOKUP($J33,Listas!$N$1:$S$6,6,0),VLOOKUP($K33,Listas!$P$1:$S$6,4,0),VLOOKUP($L33,Listas!$O$1:$S$6,5,0))))</f>
        <v/>
      </c>
      <c r="N33" s="37" t="str">
        <f t="shared" si="2"/>
        <v/>
      </c>
      <c r="O33" s="38"/>
      <c r="P33" s="39"/>
    </row>
    <row r="34" spans="1:16" ht="14.25" customHeight="1">
      <c r="A34" s="35"/>
      <c r="B34" s="33"/>
      <c r="C34" s="33"/>
      <c r="D34" s="36"/>
      <c r="E34" s="36"/>
      <c r="F34" s="34" t="str">
        <f>IF($D34="","",AVERAGE(VLOOKUP($D34,Listas!$K$1:$S$6,9,0),(VLOOKUP($E34,Listas!$L$1:$S$6,8,0))))</f>
        <v/>
      </c>
      <c r="G34" s="36"/>
      <c r="H34" s="36"/>
      <c r="I34" s="36"/>
      <c r="J34" s="36"/>
      <c r="K34" s="36"/>
      <c r="L34" s="36"/>
      <c r="M34" s="34" t="str">
        <f>IF($G34="","",(AVERAGE(VLOOKUP($G34,Listas!$M$1:$S$6,7,0),VLOOKUP($H34,Listas!$M$1:$S$6,7,0),VLOOKUP($I34,Listas!$M$1:$S$6,7,0),VLOOKUP($J34,Listas!$N$1:$S$6,6,0),VLOOKUP($K34,Listas!$P$1:$S$6,4,0),VLOOKUP($L34,Listas!$O$1:$S$6,5,0))))</f>
        <v/>
      </c>
      <c r="N34" s="37" t="str">
        <f t="shared" si="2"/>
        <v/>
      </c>
      <c r="O34" s="38"/>
      <c r="P34" s="39"/>
    </row>
    <row r="35" spans="1:16" ht="14.25" customHeight="1">
      <c r="A35" s="35"/>
      <c r="B35" s="33"/>
      <c r="C35" s="33"/>
      <c r="D35" s="36"/>
      <c r="E35" s="36"/>
      <c r="F35" s="34" t="str">
        <f>IF($D35="","",AVERAGE(VLOOKUP($D35,Listas!$K$1:$S$6,9,0),(VLOOKUP($E35,Listas!$L$1:$S$6,8,0))))</f>
        <v/>
      </c>
      <c r="G35" s="36"/>
      <c r="H35" s="36"/>
      <c r="I35" s="36"/>
      <c r="J35" s="36"/>
      <c r="K35" s="36"/>
      <c r="L35" s="36"/>
      <c r="M35" s="34" t="str">
        <f>IF($G35="","",(AVERAGE(VLOOKUP($G35,Listas!$M$1:$S$6,7,0),VLOOKUP($H35,Listas!$M$1:$S$6,7,0),VLOOKUP($I35,Listas!$M$1:$S$6,7,0),VLOOKUP($J35,Listas!$N$1:$S$6,6,0),VLOOKUP($K35,Listas!$P$1:$S$6,4,0),VLOOKUP($L35,Listas!$O$1:$S$6,5,0))))</f>
        <v/>
      </c>
      <c r="N35" s="37" t="str">
        <f t="shared" si="2"/>
        <v/>
      </c>
      <c r="O35" s="38"/>
      <c r="P35" s="39"/>
    </row>
    <row r="36" spans="1:16" ht="14.25" customHeight="1">
      <c r="A36" s="35"/>
      <c r="B36" s="33"/>
      <c r="C36" s="33"/>
      <c r="D36" s="36"/>
      <c r="E36" s="36"/>
      <c r="F36" s="34" t="str">
        <f>IF($D36="","",AVERAGE(VLOOKUP($D36,Listas!$K$1:$S$6,9,0),(VLOOKUP($E36,Listas!$L$1:$S$6,8,0))))</f>
        <v/>
      </c>
      <c r="G36" s="36"/>
      <c r="H36" s="36"/>
      <c r="I36" s="36"/>
      <c r="J36" s="36"/>
      <c r="K36" s="36"/>
      <c r="L36" s="36"/>
      <c r="M36" s="34" t="str">
        <f>IF($G36="","",(AVERAGE(VLOOKUP($G36,Listas!$M$1:$S$6,7,0),VLOOKUP($H36,Listas!$M$1:$S$6,7,0),VLOOKUP($I36,Listas!$M$1:$S$6,7,0),VLOOKUP($J36,Listas!$N$1:$S$6,6,0),VLOOKUP($K36,Listas!$P$1:$S$6,4,0),VLOOKUP($L36,Listas!$O$1:$S$6,5,0))))</f>
        <v/>
      </c>
      <c r="N36" s="37" t="str">
        <f t="shared" si="2"/>
        <v/>
      </c>
      <c r="O36" s="38"/>
      <c r="P36" s="39"/>
    </row>
    <row r="37" spans="1:16" ht="14.25" customHeight="1">
      <c r="A37" s="35"/>
      <c r="B37" s="33"/>
      <c r="C37" s="33"/>
      <c r="D37" s="36"/>
      <c r="E37" s="36"/>
      <c r="F37" s="34" t="str">
        <f>IF($D37="","",AVERAGE(VLOOKUP($D37,Listas!$K$1:$S$6,9,0),(VLOOKUP($E37,Listas!$L$1:$S$6,8,0))))</f>
        <v/>
      </c>
      <c r="G37" s="36"/>
      <c r="H37" s="36"/>
      <c r="I37" s="36"/>
      <c r="J37" s="36"/>
      <c r="K37" s="36"/>
      <c r="L37" s="36"/>
      <c r="M37" s="34" t="str">
        <f>IF($G37="","",(AVERAGE(VLOOKUP($G37,Listas!$M$1:$S$6,7,0),VLOOKUP($H37,Listas!$M$1:$S$6,7,0),VLOOKUP($I37,Listas!$M$1:$S$6,7,0),VLOOKUP($J37,Listas!$N$1:$S$6,6,0),VLOOKUP($K37,Listas!$P$1:$S$6,4,0),VLOOKUP($L37,Listas!$O$1:$S$6,5,0))))</f>
        <v/>
      </c>
      <c r="N37" s="37" t="str">
        <f t="shared" si="2"/>
        <v/>
      </c>
      <c r="O37" s="38"/>
      <c r="P37" s="39"/>
    </row>
    <row r="38" spans="1:16" ht="14.25" customHeight="1">
      <c r="A38" s="35"/>
      <c r="B38" s="33"/>
      <c r="C38" s="33"/>
      <c r="D38" s="36"/>
      <c r="E38" s="36"/>
      <c r="F38" s="34" t="str">
        <f>IF($D38="","",AVERAGE(VLOOKUP($D38,Listas!$K$1:$S$6,9,0),(VLOOKUP($E38,Listas!$L$1:$S$6,8,0))))</f>
        <v/>
      </c>
      <c r="G38" s="36"/>
      <c r="H38" s="36"/>
      <c r="I38" s="36"/>
      <c r="J38" s="36"/>
      <c r="K38" s="36"/>
      <c r="L38" s="36"/>
      <c r="M38" s="34" t="str">
        <f>IF($G38="","",(AVERAGE(VLOOKUP($G38,Listas!$M$1:$S$6,7,0),VLOOKUP($H38,Listas!$M$1:$S$6,7,0),VLOOKUP($I38,Listas!$M$1:$S$6,7,0),VLOOKUP($J38,Listas!$N$1:$S$6,6,0),VLOOKUP($K38,Listas!$P$1:$S$6,4,0),VLOOKUP($L38,Listas!$O$1:$S$6,5,0))))</f>
        <v/>
      </c>
      <c r="N38" s="37" t="str">
        <f t="shared" ref="N38:N68" si="3">IF($D38="","",$F38*$M38)</f>
        <v/>
      </c>
      <c r="O38" s="38"/>
      <c r="P38" s="39"/>
    </row>
    <row r="39" spans="1:16" ht="14.25" customHeight="1">
      <c r="A39" s="35"/>
      <c r="B39" s="33"/>
      <c r="C39" s="33"/>
      <c r="D39" s="36"/>
      <c r="E39" s="36"/>
      <c r="F39" s="34" t="str">
        <f>IF($D39="","",AVERAGE(VLOOKUP($D39,Listas!$K$1:$S$6,9,0),(VLOOKUP($E39,Listas!$L$1:$S$6,8,0))))</f>
        <v/>
      </c>
      <c r="G39" s="36"/>
      <c r="H39" s="36"/>
      <c r="I39" s="36"/>
      <c r="J39" s="36"/>
      <c r="K39" s="36"/>
      <c r="L39" s="36"/>
      <c r="M39" s="34" t="str">
        <f>IF($G39="","",(AVERAGE(VLOOKUP($G39,Listas!$M$1:$S$6,7,0),VLOOKUP($H39,Listas!$M$1:$S$6,7,0),VLOOKUP($I39,Listas!$M$1:$S$6,7,0),VLOOKUP($J39,Listas!$N$1:$S$6,6,0),VLOOKUP($K39,Listas!$P$1:$S$6,4,0),VLOOKUP($L39,Listas!$O$1:$S$6,5,0))))</f>
        <v/>
      </c>
      <c r="N39" s="37" t="str">
        <f t="shared" si="3"/>
        <v/>
      </c>
      <c r="O39" s="38"/>
      <c r="P39" s="39"/>
    </row>
    <row r="40" spans="1:16" ht="14.25" customHeight="1">
      <c r="A40" s="35"/>
      <c r="B40" s="33"/>
      <c r="C40" s="33"/>
      <c r="D40" s="36"/>
      <c r="E40" s="36"/>
      <c r="F40" s="34" t="str">
        <f>IF($D40="","",AVERAGE(VLOOKUP($D40,Listas!$K$1:$S$6,9,0),(VLOOKUP($E40,Listas!$L$1:$S$6,8,0))))</f>
        <v/>
      </c>
      <c r="G40" s="36"/>
      <c r="H40" s="36"/>
      <c r="I40" s="36"/>
      <c r="J40" s="36"/>
      <c r="K40" s="36"/>
      <c r="L40" s="36"/>
      <c r="M40" s="34" t="str">
        <f>IF($G40="","",(AVERAGE(VLOOKUP($G40,Listas!$M$1:$S$6,7,0),VLOOKUP($H40,Listas!$M$1:$S$6,7,0),VLOOKUP($I40,Listas!$M$1:$S$6,7,0),VLOOKUP($J40,Listas!$N$1:$S$6,6,0),VLOOKUP($K40,Listas!$P$1:$S$6,4,0),VLOOKUP($L40,Listas!$O$1:$S$6,5,0))))</f>
        <v/>
      </c>
      <c r="N40" s="37" t="str">
        <f t="shared" si="3"/>
        <v/>
      </c>
      <c r="O40" s="38"/>
      <c r="P40" s="39"/>
    </row>
    <row r="41" spans="1:16" ht="14.25" customHeight="1">
      <c r="A41" s="35"/>
      <c r="B41" s="33"/>
      <c r="C41" s="33"/>
      <c r="D41" s="36"/>
      <c r="E41" s="36"/>
      <c r="F41" s="34" t="str">
        <f>IF($D41="","",AVERAGE(VLOOKUP($D41,Listas!$K$1:$S$6,9,0),(VLOOKUP($E41,Listas!$L$1:$S$6,8,0))))</f>
        <v/>
      </c>
      <c r="G41" s="36"/>
      <c r="H41" s="36"/>
      <c r="I41" s="36"/>
      <c r="J41" s="36"/>
      <c r="K41" s="36"/>
      <c r="L41" s="36"/>
      <c r="M41" s="34" t="str">
        <f>IF($G41="","",(AVERAGE(VLOOKUP($G41,Listas!$M$1:$S$6,7,0),VLOOKUP($H41,Listas!$M$1:$S$6,7,0),VLOOKUP($I41,Listas!$M$1:$S$6,7,0),VLOOKUP($J41,Listas!$N$1:$S$6,6,0),VLOOKUP($K41,Listas!$P$1:$S$6,4,0),VLOOKUP($L41,Listas!$O$1:$S$6,5,0))))</f>
        <v/>
      </c>
      <c r="N41" s="37" t="str">
        <f t="shared" si="3"/>
        <v/>
      </c>
      <c r="O41" s="38"/>
      <c r="P41" s="39"/>
    </row>
    <row r="42" spans="1:16" ht="14.25" customHeight="1">
      <c r="A42" s="35"/>
      <c r="B42" s="33"/>
      <c r="C42" s="33"/>
      <c r="D42" s="36"/>
      <c r="E42" s="36"/>
      <c r="F42" s="34" t="str">
        <f>IF($D42="","",AVERAGE(VLOOKUP($D42,Listas!$K$1:$S$6,9,0),(VLOOKUP($E42,Listas!$L$1:$S$6,8,0))))</f>
        <v/>
      </c>
      <c r="G42" s="36"/>
      <c r="H42" s="36"/>
      <c r="I42" s="36"/>
      <c r="J42" s="36"/>
      <c r="K42" s="36"/>
      <c r="L42" s="36"/>
      <c r="M42" s="34" t="str">
        <f>IF($G42="","",(AVERAGE(VLOOKUP($G42,Listas!$M$1:$S$6,7,0),VLOOKUP($H42,Listas!$M$1:$S$6,7,0),VLOOKUP($I42,Listas!$M$1:$S$6,7,0),VLOOKUP($J42,Listas!$N$1:$S$6,6,0),VLOOKUP($K42,Listas!$P$1:$S$6,4,0),VLOOKUP($L42,Listas!$O$1:$S$6,5,0))))</f>
        <v/>
      </c>
      <c r="N42" s="37" t="str">
        <f t="shared" si="3"/>
        <v/>
      </c>
      <c r="O42" s="38"/>
      <c r="P42" s="39"/>
    </row>
    <row r="43" spans="1:16" ht="14.25" customHeight="1">
      <c r="A43" s="35"/>
      <c r="B43" s="33"/>
      <c r="C43" s="33"/>
      <c r="D43" s="36"/>
      <c r="E43" s="36"/>
      <c r="F43" s="34" t="str">
        <f>IF($D43="","",AVERAGE(VLOOKUP($D43,Listas!$K$1:$S$6,9,0),(VLOOKUP($E43,Listas!$L$1:$S$6,8,0))))</f>
        <v/>
      </c>
      <c r="G43" s="36"/>
      <c r="H43" s="36"/>
      <c r="I43" s="36"/>
      <c r="J43" s="36"/>
      <c r="K43" s="36"/>
      <c r="L43" s="36"/>
      <c r="M43" s="34" t="str">
        <f>IF($G43="","",(AVERAGE(VLOOKUP($G43,Listas!$M$1:$S$6,7,0),VLOOKUP($H43,Listas!$M$1:$S$6,7,0),VLOOKUP($I43,Listas!$M$1:$S$6,7,0),VLOOKUP($J43,Listas!$N$1:$S$6,6,0),VLOOKUP($K43,Listas!$P$1:$S$6,4,0),VLOOKUP($L43,Listas!$O$1:$S$6,5,0))))</f>
        <v/>
      </c>
      <c r="N43" s="37" t="str">
        <f t="shared" si="3"/>
        <v/>
      </c>
      <c r="O43" s="38"/>
      <c r="P43" s="39"/>
    </row>
    <row r="44" spans="1:16" ht="14.25" customHeight="1">
      <c r="A44" s="35"/>
      <c r="B44" s="33"/>
      <c r="C44" s="33"/>
      <c r="D44" s="36"/>
      <c r="E44" s="36"/>
      <c r="F44" s="34" t="str">
        <f>IF($D44="","",AVERAGE(VLOOKUP($D44,Listas!$K$1:$S$6,9,0),(VLOOKUP($E44,Listas!$L$1:$S$6,8,0))))</f>
        <v/>
      </c>
      <c r="G44" s="36"/>
      <c r="H44" s="36"/>
      <c r="I44" s="36"/>
      <c r="J44" s="36"/>
      <c r="K44" s="36"/>
      <c r="L44" s="36"/>
      <c r="M44" s="34" t="str">
        <f>IF($G44="","",(AVERAGE(VLOOKUP($G44,Listas!$M$1:$S$6,7,0),VLOOKUP($H44,Listas!$M$1:$S$6,7,0),VLOOKUP($I44,Listas!$M$1:$S$6,7,0),VLOOKUP($J44,Listas!$N$1:$S$6,6,0),VLOOKUP($K44,Listas!$P$1:$S$6,4,0),VLOOKUP($L44,Listas!$O$1:$S$6,5,0))))</f>
        <v/>
      </c>
      <c r="N44" s="37" t="str">
        <f t="shared" si="3"/>
        <v/>
      </c>
      <c r="O44" s="38"/>
      <c r="P44" s="39"/>
    </row>
    <row r="45" spans="1:16" ht="14.25" customHeight="1">
      <c r="A45" s="35"/>
      <c r="B45" s="33"/>
      <c r="C45" s="33"/>
      <c r="D45" s="36"/>
      <c r="E45" s="36"/>
      <c r="F45" s="34" t="str">
        <f>IF($D45="","",AVERAGE(VLOOKUP($D45,Listas!$K$1:$S$6,9,0),(VLOOKUP($E45,Listas!$L$1:$S$6,8,0))))</f>
        <v/>
      </c>
      <c r="G45" s="36"/>
      <c r="H45" s="36"/>
      <c r="I45" s="36"/>
      <c r="J45" s="36"/>
      <c r="K45" s="36"/>
      <c r="L45" s="36"/>
      <c r="M45" s="34" t="str">
        <f>IF($G45="","",(AVERAGE(VLOOKUP($G45,Listas!$M$1:$S$6,7,0),VLOOKUP($H45,Listas!$M$1:$S$6,7,0),VLOOKUP($I45,Listas!$M$1:$S$6,7,0),VLOOKUP($J45,Listas!$N$1:$S$6,6,0),VLOOKUP($K45,Listas!$P$1:$S$6,4,0),VLOOKUP($L45,Listas!$O$1:$S$6,5,0))))</f>
        <v/>
      </c>
      <c r="N45" s="37" t="str">
        <f t="shared" si="3"/>
        <v/>
      </c>
      <c r="O45" s="38"/>
      <c r="P45" s="39"/>
    </row>
    <row r="46" spans="1:16" ht="14.25" customHeight="1">
      <c r="A46" s="35"/>
      <c r="B46" s="33"/>
      <c r="C46" s="33"/>
      <c r="D46" s="36"/>
      <c r="E46" s="36"/>
      <c r="F46" s="34" t="str">
        <f>IF($D46="","",AVERAGE(VLOOKUP($D46,Listas!$K$1:$S$6,9,0),(VLOOKUP($E46,Listas!$L$1:$S$6,8,0))))</f>
        <v/>
      </c>
      <c r="G46" s="36"/>
      <c r="H46" s="36"/>
      <c r="I46" s="36"/>
      <c r="J46" s="36"/>
      <c r="K46" s="36"/>
      <c r="L46" s="36"/>
      <c r="M46" s="34" t="str">
        <f>IF($G46="","",(AVERAGE(VLOOKUP($G46,Listas!$M$1:$S$6,7,0),VLOOKUP($H46,Listas!$M$1:$S$6,7,0),VLOOKUP($I46,Listas!$M$1:$S$6,7,0),VLOOKUP($J46,Listas!$N$1:$S$6,6,0),VLOOKUP($K46,Listas!$P$1:$S$6,4,0),VLOOKUP($L46,Listas!$O$1:$S$6,5,0))))</f>
        <v/>
      </c>
      <c r="N46" s="37" t="str">
        <f t="shared" si="3"/>
        <v/>
      </c>
      <c r="O46" s="38"/>
      <c r="P46" s="39"/>
    </row>
    <row r="47" spans="1:16" ht="14.25" customHeight="1">
      <c r="A47" s="35"/>
      <c r="B47" s="33"/>
      <c r="C47" s="33"/>
      <c r="D47" s="36"/>
      <c r="E47" s="36"/>
      <c r="F47" s="34" t="str">
        <f>IF($D47="","",AVERAGE(VLOOKUP($D47,Listas!$K$1:$S$6,9,0),(VLOOKUP($E47,Listas!$L$1:$S$6,8,0))))</f>
        <v/>
      </c>
      <c r="G47" s="36"/>
      <c r="H47" s="36"/>
      <c r="I47" s="36"/>
      <c r="J47" s="36"/>
      <c r="K47" s="36"/>
      <c r="L47" s="36"/>
      <c r="M47" s="34" t="str">
        <f>IF($G47="","",(AVERAGE(VLOOKUP($G47,Listas!$M$1:$S$6,7,0),VLOOKUP($H47,Listas!$M$1:$S$6,7,0),VLOOKUP($I47,Listas!$M$1:$S$6,7,0),VLOOKUP($J47,Listas!$N$1:$S$6,6,0),VLOOKUP($K47,Listas!$P$1:$S$6,4,0),VLOOKUP($L47,Listas!$O$1:$S$6,5,0))))</f>
        <v/>
      </c>
      <c r="N47" s="37" t="str">
        <f t="shared" si="3"/>
        <v/>
      </c>
      <c r="O47" s="38"/>
      <c r="P47" s="39"/>
    </row>
    <row r="48" spans="1:16" ht="14.25" customHeight="1">
      <c r="A48" s="35"/>
      <c r="B48" s="33"/>
      <c r="C48" s="33"/>
      <c r="D48" s="36"/>
      <c r="E48" s="36"/>
      <c r="F48" s="34" t="str">
        <f>IF($D48="","",AVERAGE(VLOOKUP($D48,Listas!$K$1:$S$6,9,0),(VLOOKUP($E48,Listas!$L$1:$S$6,8,0))))</f>
        <v/>
      </c>
      <c r="G48" s="36"/>
      <c r="H48" s="36"/>
      <c r="I48" s="36"/>
      <c r="J48" s="36"/>
      <c r="K48" s="36"/>
      <c r="L48" s="36"/>
      <c r="M48" s="34" t="str">
        <f>IF($G48="","",(AVERAGE(VLOOKUP($G48,Listas!$M$1:$S$6,7,0),VLOOKUP($H48,Listas!$M$1:$S$6,7,0),VLOOKUP($I48,Listas!$M$1:$S$6,7,0),VLOOKUP($J48,Listas!$N$1:$S$6,6,0),VLOOKUP($K48,Listas!$P$1:$S$6,4,0),VLOOKUP($L48,Listas!$O$1:$S$6,5,0))))</f>
        <v/>
      </c>
      <c r="N48" s="37" t="str">
        <f t="shared" si="3"/>
        <v/>
      </c>
      <c r="O48" s="38"/>
      <c r="P48" s="39"/>
    </row>
    <row r="49" spans="1:16" ht="14.25" customHeight="1">
      <c r="A49" s="35"/>
      <c r="B49" s="33"/>
      <c r="C49" s="33"/>
      <c r="D49" s="36"/>
      <c r="E49" s="36"/>
      <c r="F49" s="34" t="str">
        <f>IF($D49="","",AVERAGE(VLOOKUP($D49,Listas!$K$1:$S$6,9,0),(VLOOKUP($E49,Listas!$L$1:$S$6,8,0))))</f>
        <v/>
      </c>
      <c r="G49" s="36"/>
      <c r="H49" s="36"/>
      <c r="I49" s="36"/>
      <c r="J49" s="36"/>
      <c r="K49" s="36"/>
      <c r="L49" s="36"/>
      <c r="M49" s="34" t="str">
        <f>IF($G49="","",(AVERAGE(VLOOKUP($G49,Listas!$M$1:$S$6,7,0),VLOOKUP($H49,Listas!$M$1:$S$6,7,0),VLOOKUP($I49,Listas!$M$1:$S$6,7,0),VLOOKUP($J49,Listas!$N$1:$S$6,6,0),VLOOKUP($K49,Listas!$P$1:$S$6,4,0),VLOOKUP($L49,Listas!$O$1:$S$6,5,0))))</f>
        <v/>
      </c>
      <c r="N49" s="37" t="str">
        <f t="shared" si="3"/>
        <v/>
      </c>
      <c r="O49" s="38"/>
      <c r="P49" s="39"/>
    </row>
    <row r="50" spans="1:16" ht="14.25" customHeight="1">
      <c r="A50" s="35"/>
      <c r="B50" s="33"/>
      <c r="C50" s="33"/>
      <c r="D50" s="36"/>
      <c r="E50" s="36"/>
      <c r="F50" s="34" t="str">
        <f>IF($D50="","",AVERAGE(VLOOKUP($D50,Listas!$K$1:$S$6,9,0),(VLOOKUP($E50,Listas!$L$1:$S$6,8,0))))</f>
        <v/>
      </c>
      <c r="G50" s="36"/>
      <c r="H50" s="36"/>
      <c r="I50" s="36"/>
      <c r="J50" s="36"/>
      <c r="K50" s="36"/>
      <c r="L50" s="36"/>
      <c r="M50" s="34" t="str">
        <f>IF($G50="","",(AVERAGE(VLOOKUP($G50,Listas!$M$1:$S$6,7,0),VLOOKUP($H50,Listas!$M$1:$S$6,7,0),VLOOKUP($I50,Listas!$M$1:$S$6,7,0),VLOOKUP($J50,Listas!$N$1:$S$6,6,0),VLOOKUP($K50,Listas!$P$1:$S$6,4,0),VLOOKUP($L50,Listas!$O$1:$S$6,5,0))))</f>
        <v/>
      </c>
      <c r="N50" s="37" t="str">
        <f t="shared" si="3"/>
        <v/>
      </c>
      <c r="O50" s="38"/>
      <c r="P50" s="39"/>
    </row>
    <row r="51" spans="1:16" ht="14.25" customHeight="1">
      <c r="A51" s="35"/>
      <c r="B51" s="33"/>
      <c r="C51" s="33"/>
      <c r="D51" s="36"/>
      <c r="E51" s="36"/>
      <c r="F51" s="34" t="str">
        <f>IF($D51="","",AVERAGE(VLOOKUP($D51,Listas!$K$1:$S$6,9,0),(VLOOKUP($E51,Listas!$L$1:$S$6,8,0))))</f>
        <v/>
      </c>
      <c r="G51" s="36"/>
      <c r="H51" s="36"/>
      <c r="I51" s="36"/>
      <c r="J51" s="36"/>
      <c r="K51" s="36"/>
      <c r="L51" s="36"/>
      <c r="M51" s="34" t="str">
        <f>IF($G51="","",(AVERAGE(VLOOKUP($G51,Listas!$M$1:$S$6,7,0),VLOOKUP($H51,Listas!$M$1:$S$6,7,0),VLOOKUP($I51,Listas!$M$1:$S$6,7,0),VLOOKUP($J51,Listas!$N$1:$S$6,6,0),VLOOKUP($K51,Listas!$P$1:$S$6,4,0),VLOOKUP($L51,Listas!$O$1:$S$6,5,0))))</f>
        <v/>
      </c>
      <c r="N51" s="37" t="str">
        <f t="shared" si="3"/>
        <v/>
      </c>
      <c r="O51" s="38"/>
      <c r="P51" s="39"/>
    </row>
    <row r="52" spans="1:16" ht="14.25" customHeight="1">
      <c r="A52" s="35"/>
      <c r="B52" s="33"/>
      <c r="C52" s="33"/>
      <c r="D52" s="36"/>
      <c r="E52" s="36"/>
      <c r="F52" s="34" t="str">
        <f>IF($D52="","",AVERAGE(VLOOKUP($D52,Listas!$K$1:$S$6,9,0),(VLOOKUP($E52,Listas!$L$1:$S$6,8,0))))</f>
        <v/>
      </c>
      <c r="G52" s="36"/>
      <c r="H52" s="36"/>
      <c r="I52" s="36"/>
      <c r="J52" s="36"/>
      <c r="K52" s="36"/>
      <c r="L52" s="36"/>
      <c r="M52" s="34" t="str">
        <f>IF($G52="","",(AVERAGE(VLOOKUP($G52,Listas!$M$1:$S$6,7,0),VLOOKUP($H52,Listas!$M$1:$S$6,7,0),VLOOKUP($I52,Listas!$M$1:$S$6,7,0),VLOOKUP($J52,Listas!$N$1:$S$6,6,0),VLOOKUP($K52,Listas!$P$1:$S$6,4,0),VLOOKUP($L52,Listas!$O$1:$S$6,5,0))))</f>
        <v/>
      </c>
      <c r="N52" s="37" t="str">
        <f t="shared" si="3"/>
        <v/>
      </c>
      <c r="O52" s="38"/>
      <c r="P52" s="39"/>
    </row>
    <row r="53" spans="1:16" ht="14.25" customHeight="1">
      <c r="A53" s="35"/>
      <c r="B53" s="33"/>
      <c r="C53" s="33"/>
      <c r="D53" s="36"/>
      <c r="E53" s="36"/>
      <c r="F53" s="34" t="str">
        <f>IF($D53="","",AVERAGE(VLOOKUP($D53,Listas!$K$1:$S$6,9,0),(VLOOKUP($E53,Listas!$L$1:$S$6,8,0))))</f>
        <v/>
      </c>
      <c r="G53" s="36"/>
      <c r="H53" s="36"/>
      <c r="I53" s="36"/>
      <c r="J53" s="36"/>
      <c r="K53" s="36"/>
      <c r="L53" s="36"/>
      <c r="M53" s="34" t="str">
        <f>IF($G53="","",(AVERAGE(VLOOKUP($G53,Listas!$M$1:$S$6,7,0),VLOOKUP($H53,Listas!$M$1:$S$6,7,0),VLOOKUP($I53,Listas!$M$1:$S$6,7,0),VLOOKUP($J53,Listas!$N$1:$S$6,6,0),VLOOKUP($K53,Listas!$P$1:$S$6,4,0),VLOOKUP($L53,Listas!$O$1:$S$6,5,0))))</f>
        <v/>
      </c>
      <c r="N53" s="37" t="str">
        <f t="shared" si="3"/>
        <v/>
      </c>
      <c r="O53" s="38"/>
      <c r="P53" s="39"/>
    </row>
    <row r="54" spans="1:16" ht="14.25" customHeight="1">
      <c r="A54" s="35"/>
      <c r="B54" s="33"/>
      <c r="C54" s="33"/>
      <c r="D54" s="36"/>
      <c r="E54" s="36"/>
      <c r="F54" s="34" t="str">
        <f>IF($D54="","",AVERAGE(VLOOKUP($D54,Listas!$K$1:$S$6,9,0),(VLOOKUP($E54,Listas!$L$1:$S$6,8,0))))</f>
        <v/>
      </c>
      <c r="G54" s="36"/>
      <c r="H54" s="36"/>
      <c r="I54" s="36"/>
      <c r="J54" s="36"/>
      <c r="K54" s="36"/>
      <c r="L54" s="36"/>
      <c r="M54" s="34" t="str">
        <f>IF($G54="","",(AVERAGE(VLOOKUP($G54,Listas!$M$1:$S$6,7,0),VLOOKUP($H54,Listas!$M$1:$S$6,7,0),VLOOKUP($I54,Listas!$M$1:$S$6,7,0),VLOOKUP($J54,Listas!$N$1:$S$6,6,0),VLOOKUP($K54,Listas!$P$1:$S$6,4,0),VLOOKUP($L54,Listas!$O$1:$S$6,5,0))))</f>
        <v/>
      </c>
      <c r="N54" s="37" t="str">
        <f t="shared" si="3"/>
        <v/>
      </c>
      <c r="O54" s="38"/>
      <c r="P54" s="39"/>
    </row>
    <row r="55" spans="1:16" ht="14.25" customHeight="1">
      <c r="A55" s="35"/>
      <c r="B55" s="33"/>
      <c r="C55" s="33"/>
      <c r="D55" s="36"/>
      <c r="E55" s="36"/>
      <c r="F55" s="34" t="str">
        <f>IF($D55="","",AVERAGE(VLOOKUP($D55,Listas!$K$1:$S$6,9,0),(VLOOKUP($E55,Listas!$L$1:$S$6,8,0))))</f>
        <v/>
      </c>
      <c r="G55" s="36"/>
      <c r="H55" s="36"/>
      <c r="I55" s="36"/>
      <c r="J55" s="36"/>
      <c r="K55" s="36"/>
      <c r="L55" s="36"/>
      <c r="M55" s="34" t="str">
        <f>IF($G55="","",(AVERAGE(VLOOKUP($G55,Listas!$M$1:$S$6,7,0),VLOOKUP($H55,Listas!$M$1:$S$6,7,0),VLOOKUP($I55,Listas!$M$1:$S$6,7,0),VLOOKUP($J55,Listas!$N$1:$S$6,6,0),VLOOKUP($K55,Listas!$P$1:$S$6,4,0),VLOOKUP($L55,Listas!$O$1:$S$6,5,0))))</f>
        <v/>
      </c>
      <c r="N55" s="37" t="str">
        <f t="shared" si="3"/>
        <v/>
      </c>
      <c r="O55" s="38"/>
      <c r="P55" s="39"/>
    </row>
    <row r="56" spans="1:16" ht="14.25" customHeight="1">
      <c r="A56" s="35"/>
      <c r="B56" s="33"/>
      <c r="C56" s="33"/>
      <c r="D56" s="36"/>
      <c r="E56" s="36"/>
      <c r="F56" s="34" t="str">
        <f>IF($D56="","",AVERAGE(VLOOKUP($D56,Listas!$K$1:$S$6,9,0),(VLOOKUP($E56,Listas!$L$1:$S$6,8,0))))</f>
        <v/>
      </c>
      <c r="G56" s="36"/>
      <c r="H56" s="36"/>
      <c r="I56" s="36"/>
      <c r="J56" s="36"/>
      <c r="K56" s="36"/>
      <c r="L56" s="36"/>
      <c r="M56" s="34" t="str">
        <f>IF($G56="","",(AVERAGE(VLOOKUP($G56,Listas!$M$1:$S$6,7,0),VLOOKUP($H56,Listas!$M$1:$S$6,7,0),VLOOKUP($I56,Listas!$M$1:$S$6,7,0),VLOOKUP($J56,Listas!$N$1:$S$6,6,0),VLOOKUP($K56,Listas!$P$1:$S$6,4,0),VLOOKUP($L56,Listas!$O$1:$S$6,5,0))))</f>
        <v/>
      </c>
      <c r="N56" s="37" t="str">
        <f t="shared" si="3"/>
        <v/>
      </c>
      <c r="O56" s="38"/>
      <c r="P56" s="39"/>
    </row>
    <row r="57" spans="1:16" ht="14.25" customHeight="1">
      <c r="A57" s="35"/>
      <c r="B57" s="33"/>
      <c r="C57" s="33"/>
      <c r="D57" s="36"/>
      <c r="E57" s="36"/>
      <c r="F57" s="34" t="str">
        <f>IF($D57="","",AVERAGE(VLOOKUP($D57,Listas!$K$1:$S$6,9,0),(VLOOKUP($E57,Listas!$L$1:$S$6,8,0))))</f>
        <v/>
      </c>
      <c r="G57" s="36"/>
      <c r="H57" s="36"/>
      <c r="I57" s="36"/>
      <c r="J57" s="36"/>
      <c r="K57" s="36"/>
      <c r="L57" s="36"/>
      <c r="M57" s="34" t="str">
        <f>IF($G57="","",(AVERAGE(VLOOKUP($G57,Listas!$M$1:$S$6,7,0),VLOOKUP($H57,Listas!$M$1:$S$6,7,0),VLOOKUP($I57,Listas!$M$1:$S$6,7,0),VLOOKUP($J57,Listas!$N$1:$S$6,6,0),VLOOKUP($K57,Listas!$P$1:$S$6,4,0),VLOOKUP($L57,Listas!$O$1:$S$6,5,0))))</f>
        <v/>
      </c>
      <c r="N57" s="37" t="str">
        <f t="shared" si="3"/>
        <v/>
      </c>
      <c r="O57" s="38"/>
      <c r="P57" s="39"/>
    </row>
    <row r="58" spans="1:16" ht="14.25" customHeight="1">
      <c r="A58" s="35"/>
      <c r="B58" s="33"/>
      <c r="C58" s="33"/>
      <c r="D58" s="36"/>
      <c r="E58" s="36"/>
      <c r="F58" s="34" t="str">
        <f>IF($D58="","",AVERAGE(VLOOKUP($D58,Listas!$K$1:$S$6,9,0),(VLOOKUP($E58,Listas!$L$1:$S$6,8,0))))</f>
        <v/>
      </c>
      <c r="G58" s="36"/>
      <c r="H58" s="36"/>
      <c r="I58" s="36"/>
      <c r="J58" s="36"/>
      <c r="K58" s="36"/>
      <c r="L58" s="36"/>
      <c r="M58" s="34" t="str">
        <f>IF($G58="","",(AVERAGE(VLOOKUP($G58,Listas!$M$1:$S$6,7,0),VLOOKUP($H58,Listas!$M$1:$S$6,7,0),VLOOKUP($I58,Listas!$M$1:$S$6,7,0),VLOOKUP($J58,Listas!$N$1:$S$6,6,0),VLOOKUP($K58,Listas!$P$1:$S$6,4,0),VLOOKUP($L58,Listas!$O$1:$S$6,5,0))))</f>
        <v/>
      </c>
      <c r="N58" s="37" t="str">
        <f t="shared" si="3"/>
        <v/>
      </c>
      <c r="O58" s="38"/>
      <c r="P58" s="39"/>
    </row>
    <row r="59" spans="1:16" ht="14.25" customHeight="1">
      <c r="A59" s="35"/>
      <c r="B59" s="33"/>
      <c r="C59" s="33"/>
      <c r="D59" s="36"/>
      <c r="E59" s="36"/>
      <c r="F59" s="34" t="str">
        <f>IF($D59="","",AVERAGE(VLOOKUP($D59,Listas!$K$1:$S$6,9,0),(VLOOKUP($E59,Listas!$L$1:$S$6,8,0))))</f>
        <v/>
      </c>
      <c r="G59" s="36"/>
      <c r="H59" s="36"/>
      <c r="I59" s="36"/>
      <c r="J59" s="36"/>
      <c r="K59" s="36"/>
      <c r="L59" s="36"/>
      <c r="M59" s="34" t="str">
        <f>IF($G59="","",(AVERAGE(VLOOKUP($G59,Listas!$M$1:$S$6,7,0),VLOOKUP($H59,Listas!$M$1:$S$6,7,0),VLOOKUP($I59,Listas!$M$1:$S$6,7,0),VLOOKUP($J59,Listas!$N$1:$S$6,6,0),VLOOKUP($K59,Listas!$P$1:$S$6,4,0),VLOOKUP($L59,Listas!$O$1:$S$6,5,0))))</f>
        <v/>
      </c>
      <c r="N59" s="37" t="str">
        <f t="shared" si="3"/>
        <v/>
      </c>
      <c r="O59" s="38"/>
      <c r="P59" s="39"/>
    </row>
    <row r="60" spans="1:16" ht="14.25" customHeight="1">
      <c r="A60" s="35"/>
      <c r="B60" s="33"/>
      <c r="C60" s="33"/>
      <c r="D60" s="36"/>
      <c r="E60" s="36"/>
      <c r="F60" s="34" t="str">
        <f>IF($D60="","",AVERAGE(VLOOKUP($D60,Listas!$K$1:$S$6,9,0),(VLOOKUP($E60,Listas!$L$1:$S$6,8,0))))</f>
        <v/>
      </c>
      <c r="G60" s="36"/>
      <c r="H60" s="36"/>
      <c r="I60" s="36"/>
      <c r="J60" s="36"/>
      <c r="K60" s="36"/>
      <c r="L60" s="36"/>
      <c r="M60" s="34" t="str">
        <f>IF($G60="","",(AVERAGE(VLOOKUP($G60,Listas!$M$1:$S$6,7,0),VLOOKUP($H60,Listas!$M$1:$S$6,7,0),VLOOKUP($I60,Listas!$M$1:$S$6,7,0),VLOOKUP($J60,Listas!$N$1:$S$6,6,0),VLOOKUP($K60,Listas!$P$1:$S$6,4,0),VLOOKUP($L60,Listas!$O$1:$S$6,5,0))))</f>
        <v/>
      </c>
      <c r="N60" s="37" t="str">
        <f t="shared" si="3"/>
        <v/>
      </c>
      <c r="O60" s="38"/>
      <c r="P60" s="39"/>
    </row>
    <row r="61" spans="1:16" ht="14.25" customHeight="1">
      <c r="A61" s="35"/>
      <c r="B61" s="33"/>
      <c r="C61" s="33"/>
      <c r="D61" s="36"/>
      <c r="E61" s="36"/>
      <c r="F61" s="34" t="str">
        <f>IF($D61="","",AVERAGE(VLOOKUP($D61,Listas!$K$1:$S$6,9,0),(VLOOKUP($E61,Listas!$L$1:$S$6,8,0))))</f>
        <v/>
      </c>
      <c r="G61" s="36"/>
      <c r="H61" s="36"/>
      <c r="I61" s="36"/>
      <c r="J61" s="36"/>
      <c r="K61" s="36"/>
      <c r="L61" s="36"/>
      <c r="M61" s="34" t="str">
        <f>IF($G61="","",(AVERAGE(VLOOKUP($G61,Listas!$M$1:$S$6,7,0),VLOOKUP($H61,Listas!$M$1:$S$6,7,0),VLOOKUP($I61,Listas!$M$1:$S$6,7,0),VLOOKUP($J61,Listas!$N$1:$S$6,6,0),VLOOKUP($K61,Listas!$P$1:$S$6,4,0),VLOOKUP($L61,Listas!$O$1:$S$6,5,0))))</f>
        <v/>
      </c>
      <c r="N61" s="37" t="str">
        <f t="shared" si="3"/>
        <v/>
      </c>
      <c r="O61" s="38"/>
      <c r="P61" s="39"/>
    </row>
    <row r="62" spans="1:16" ht="15.75">
      <c r="A62" s="35"/>
      <c r="B62" s="33"/>
      <c r="C62" s="33"/>
      <c r="D62" s="36"/>
      <c r="E62" s="36"/>
      <c r="F62" s="34" t="str">
        <f>IF($D62="","",AVERAGE(VLOOKUP($D62,Listas!$K$1:$S$6,9,0),(VLOOKUP($E62,Listas!$L$1:$S$6,8,0))))</f>
        <v/>
      </c>
      <c r="G62" s="36"/>
      <c r="H62" s="36"/>
      <c r="I62" s="36"/>
      <c r="J62" s="36"/>
      <c r="K62" s="36"/>
      <c r="L62" s="36"/>
      <c r="M62" s="34" t="str">
        <f>IF($G62="","",(AVERAGE(VLOOKUP($G62,Listas!$M$1:$S$6,7,0),VLOOKUP($H62,Listas!$M$1:$S$6,7,0),VLOOKUP($I62,Listas!$M$1:$S$6,7,0),VLOOKUP($J62,Listas!$N$1:$S$6,6,0),VLOOKUP($K62,Listas!$P$1:$S$6,4,0),VLOOKUP($L62,Listas!$O$1:$S$6,5,0))))</f>
        <v/>
      </c>
      <c r="N62" s="37" t="str">
        <f t="shared" si="3"/>
        <v/>
      </c>
      <c r="O62" s="38"/>
      <c r="P62" s="39"/>
    </row>
    <row r="63" spans="1:16" ht="12.6" customHeight="1">
      <c r="A63" s="35"/>
      <c r="B63" s="33"/>
      <c r="C63" s="33"/>
      <c r="D63" s="36"/>
      <c r="E63" s="36"/>
      <c r="F63" s="34" t="str">
        <f>IF($D63="","",AVERAGE(VLOOKUP($D63,Listas!$K$1:$S$6,9,0),(VLOOKUP($E63,Listas!$L$1:$S$6,8,0))))</f>
        <v/>
      </c>
      <c r="G63" s="36"/>
      <c r="H63" s="36"/>
      <c r="I63" s="36"/>
      <c r="J63" s="36"/>
      <c r="K63" s="36"/>
      <c r="L63" s="36"/>
      <c r="M63" s="34" t="str">
        <f>IF($G63="","",(AVERAGE(VLOOKUP($G63,Listas!$M$1:$S$6,7,0),VLOOKUP($H63,Listas!$M$1:$S$6,7,0),VLOOKUP($I63,Listas!$M$1:$S$6,7,0),VLOOKUP($J63,Listas!$N$1:$S$6,6,0),VLOOKUP($K63,Listas!$P$1:$S$6,4,0),VLOOKUP($L63,Listas!$O$1:$S$6,5,0))))</f>
        <v/>
      </c>
      <c r="N63" s="37" t="str">
        <f t="shared" si="3"/>
        <v/>
      </c>
      <c r="O63" s="38"/>
      <c r="P63" s="39"/>
    </row>
    <row r="64" spans="1:16" ht="14.25" customHeight="1">
      <c r="A64" s="35"/>
      <c r="B64" s="33"/>
      <c r="C64" s="33"/>
      <c r="D64" s="36"/>
      <c r="E64" s="36"/>
      <c r="F64" s="34" t="str">
        <f>IF($D64="","",AVERAGE(VLOOKUP($D64,Listas!$K$1:$S$6,9,0),(VLOOKUP($E64,Listas!$L$1:$S$6,8,0))))</f>
        <v/>
      </c>
      <c r="G64" s="36"/>
      <c r="H64" s="36"/>
      <c r="I64" s="36"/>
      <c r="J64" s="36"/>
      <c r="K64" s="36"/>
      <c r="L64" s="36"/>
      <c r="M64" s="34" t="str">
        <f>IF($G64="","",(AVERAGE(VLOOKUP($G64,Listas!$M$1:$S$6,7,0),VLOOKUP($H64,Listas!$M$1:$S$6,7,0),VLOOKUP($I64,Listas!$M$1:$S$6,7,0),VLOOKUP($J64,Listas!$N$1:$S$6,6,0),VLOOKUP($K64,Listas!$P$1:$S$6,4,0),VLOOKUP($L64,Listas!$O$1:$S$6,5,0))))</f>
        <v/>
      </c>
      <c r="N64" s="37" t="str">
        <f t="shared" si="3"/>
        <v/>
      </c>
      <c r="O64" s="38"/>
      <c r="P64" s="39"/>
    </row>
    <row r="65" spans="1:16" ht="15" customHeight="1">
      <c r="A65" s="35"/>
      <c r="B65" s="33"/>
      <c r="C65" s="33"/>
      <c r="D65" s="36"/>
      <c r="E65" s="36"/>
      <c r="F65" s="34" t="str">
        <f>IF($D65="","",AVERAGE(VLOOKUP($D65,Listas!$K$1:$S$6,9,0),(VLOOKUP($E65,Listas!$L$1:$S$6,8,0))))</f>
        <v/>
      </c>
      <c r="G65" s="36"/>
      <c r="H65" s="36"/>
      <c r="I65" s="36"/>
      <c r="J65" s="36"/>
      <c r="K65" s="36"/>
      <c r="L65" s="36"/>
      <c r="M65" s="34" t="str">
        <f>IF($G65="","",(AVERAGE(VLOOKUP($G65,Listas!$M$1:$S$6,7,0),VLOOKUP($H65,Listas!$M$1:$S$6,7,0),VLOOKUP($I65,Listas!$M$1:$S$6,7,0),VLOOKUP($J65,Listas!$N$1:$S$6,6,0),VLOOKUP($K65,Listas!$P$1:$S$6,4,0),VLOOKUP($L65,Listas!$O$1:$S$6,5,0))))</f>
        <v/>
      </c>
      <c r="N65" s="37" t="str">
        <f t="shared" si="3"/>
        <v/>
      </c>
      <c r="O65" s="38"/>
      <c r="P65" s="39"/>
    </row>
    <row r="66" spans="1:16" ht="14.25" customHeight="1">
      <c r="A66" s="35"/>
      <c r="B66" s="33"/>
      <c r="C66" s="33"/>
      <c r="D66" s="36"/>
      <c r="E66" s="36"/>
      <c r="F66" s="34" t="str">
        <f>IF($D66="","",AVERAGE(VLOOKUP($D66,Listas!$K$1:$S$6,9,0),(VLOOKUP($E66,Listas!$L$1:$S$6,8,0))))</f>
        <v/>
      </c>
      <c r="G66" s="36"/>
      <c r="H66" s="36"/>
      <c r="I66" s="36"/>
      <c r="J66" s="36"/>
      <c r="K66" s="36"/>
      <c r="L66" s="36"/>
      <c r="M66" s="34" t="str">
        <f>IF($G66="","",(AVERAGE(VLOOKUP($G66,Listas!$M$1:$S$6,7,0),VLOOKUP($H66,Listas!$M$1:$S$6,7,0),VLOOKUP($I66,Listas!$M$1:$S$6,7,0),VLOOKUP($J66,Listas!$N$1:$S$6,6,0),VLOOKUP($K66,Listas!$P$1:$S$6,4,0),VLOOKUP($L66,Listas!$O$1:$S$6,5,0))))</f>
        <v/>
      </c>
      <c r="N66" s="37" t="str">
        <f t="shared" si="3"/>
        <v/>
      </c>
      <c r="O66" s="38"/>
      <c r="P66" s="39"/>
    </row>
    <row r="67" spans="1:16" ht="14.25" customHeight="1">
      <c r="A67" s="35"/>
      <c r="B67" s="33"/>
      <c r="C67" s="33"/>
      <c r="D67" s="36"/>
      <c r="E67" s="36"/>
      <c r="F67" s="34" t="str">
        <f>IF($D67="","",AVERAGE(VLOOKUP($D67,Listas!$K$1:$S$6,9,0),(VLOOKUP($E67,Listas!$L$1:$S$6,8,0))))</f>
        <v/>
      </c>
      <c r="G67" s="36"/>
      <c r="H67" s="36"/>
      <c r="I67" s="36"/>
      <c r="J67" s="36"/>
      <c r="K67" s="36"/>
      <c r="L67" s="36"/>
      <c r="M67" s="34" t="str">
        <f>IF($G67="","",(AVERAGE(VLOOKUP($G67,Listas!$M$1:$S$6,7,0),VLOOKUP($H67,Listas!$M$1:$S$6,7,0),VLOOKUP($I67,Listas!$M$1:$S$6,7,0),VLOOKUP($J67,Listas!$N$1:$S$6,6,0),VLOOKUP($K67,Listas!$P$1:$S$6,4,0),VLOOKUP($L67,Listas!$O$1:$S$6,5,0))))</f>
        <v/>
      </c>
      <c r="N67" s="37" t="str">
        <f t="shared" si="3"/>
        <v/>
      </c>
      <c r="O67" s="38"/>
      <c r="P67" s="39"/>
    </row>
    <row r="68" spans="1:16" ht="14.25" customHeight="1">
      <c r="A68" s="35"/>
      <c r="B68" s="33"/>
      <c r="C68" s="33"/>
      <c r="D68" s="36"/>
      <c r="E68" s="36"/>
      <c r="F68" s="34" t="str">
        <f>IF($D68="","",AVERAGE(VLOOKUP($D68,Listas!$K$1:$S$6,9,0),(VLOOKUP($E68,Listas!$L$1:$S$6,8,0))))</f>
        <v/>
      </c>
      <c r="G68" s="36"/>
      <c r="H68" s="36"/>
      <c r="I68" s="36"/>
      <c r="J68" s="36"/>
      <c r="K68" s="36"/>
      <c r="L68" s="36"/>
      <c r="M68" s="34" t="str">
        <f>IF($G68="","",(AVERAGE(VLOOKUP($G68,Listas!$M$1:$S$6,7,0),VLOOKUP($H68,Listas!$M$1:$S$6,7,0),VLOOKUP($I68,Listas!$M$1:$S$6,7,0),VLOOKUP($J68,Listas!$N$1:$S$6,6,0),VLOOKUP($K68,Listas!$P$1:$S$6,4,0),VLOOKUP($L68,Listas!$O$1:$S$6,5,0))))</f>
        <v/>
      </c>
      <c r="N68" s="37" t="str">
        <f t="shared" si="3"/>
        <v/>
      </c>
      <c r="O68" s="38"/>
      <c r="P68" s="39"/>
    </row>
    <row r="69" spans="1:16" ht="14.25" customHeight="1">
      <c r="A69" s="35"/>
      <c r="B69" s="33"/>
      <c r="C69" s="33"/>
      <c r="D69" s="36"/>
      <c r="E69" s="36"/>
      <c r="F69" s="34" t="str">
        <f>IF($D69="","",AVERAGE(VLOOKUP($D69,Listas!$K$1:$S$6,9,0),(VLOOKUP($E69,Listas!$L$1:$S$6,8,0))))</f>
        <v/>
      </c>
      <c r="G69" s="36"/>
      <c r="H69" s="36"/>
      <c r="I69" s="36"/>
      <c r="J69" s="36"/>
      <c r="K69" s="36"/>
      <c r="L69" s="36"/>
      <c r="M69" s="34" t="str">
        <f>IF($G69="","",(AVERAGE(VLOOKUP($G69,Listas!$M$1:$S$6,7,0),VLOOKUP($H69,Listas!$M$1:$S$6,7,0),VLOOKUP($I69,Listas!$M$1:$S$6,7,0),VLOOKUP($J69,Listas!$N$1:$S$6,6,0),VLOOKUP($K69,Listas!$P$1:$S$6,4,0),VLOOKUP($L69,Listas!$O$1:$S$6,5,0))))</f>
        <v/>
      </c>
      <c r="N69" s="37" t="str">
        <f t="shared" ref="N69:N103" si="4">IF($D69="","",$F69*$M69)</f>
        <v/>
      </c>
      <c r="O69" s="38"/>
      <c r="P69" s="39"/>
    </row>
    <row r="70" spans="1:16" ht="14.25" customHeight="1">
      <c r="A70" s="35"/>
      <c r="B70" s="33"/>
      <c r="C70" s="33"/>
      <c r="D70" s="36"/>
      <c r="E70" s="36"/>
      <c r="F70" s="34" t="str">
        <f>IF($D70="","",AVERAGE(VLOOKUP($D70,Listas!$K$1:$S$6,9,0),(VLOOKUP($E70,Listas!$L$1:$S$6,8,0))))</f>
        <v/>
      </c>
      <c r="G70" s="36"/>
      <c r="H70" s="36"/>
      <c r="I70" s="36"/>
      <c r="J70" s="36"/>
      <c r="K70" s="36"/>
      <c r="L70" s="36"/>
      <c r="M70" s="34" t="str">
        <f>IF($G70="","",(AVERAGE(VLOOKUP($G70,Listas!$M$1:$S$6,7,0),VLOOKUP($H70,Listas!$M$1:$S$6,7,0),VLOOKUP($I70,Listas!$M$1:$S$6,7,0),VLOOKUP($J70,Listas!$N$1:$S$6,6,0),VLOOKUP($K70,Listas!$P$1:$S$6,4,0),VLOOKUP($L70,Listas!$O$1:$S$6,5,0))))</f>
        <v/>
      </c>
      <c r="N70" s="37" t="str">
        <f t="shared" si="4"/>
        <v/>
      </c>
      <c r="O70" s="38"/>
      <c r="P70" s="39"/>
    </row>
    <row r="71" spans="1:16" ht="14.25" customHeight="1">
      <c r="A71" s="35"/>
      <c r="B71" s="33"/>
      <c r="C71" s="33"/>
      <c r="D71" s="36"/>
      <c r="E71" s="36"/>
      <c r="F71" s="34" t="str">
        <f>IF($D71="","",AVERAGE(VLOOKUP($D71,Listas!$K$1:$S$6,9,0),(VLOOKUP($E71,Listas!$L$1:$S$6,8,0))))</f>
        <v/>
      </c>
      <c r="G71" s="36"/>
      <c r="H71" s="36"/>
      <c r="I71" s="36"/>
      <c r="J71" s="36"/>
      <c r="K71" s="36"/>
      <c r="L71" s="36"/>
      <c r="M71" s="34" t="str">
        <f>IF($G71="","",(AVERAGE(VLOOKUP($G71,Listas!$M$1:$S$6,7,0),VLOOKUP($H71,Listas!$M$1:$S$6,7,0),VLOOKUP($I71,Listas!$M$1:$S$6,7,0),VLOOKUP($J71,Listas!$N$1:$S$6,6,0),VLOOKUP($K71,Listas!$P$1:$S$6,4,0),VLOOKUP($L71,Listas!$O$1:$S$6,5,0))))</f>
        <v/>
      </c>
      <c r="N71" s="37" t="str">
        <f t="shared" si="4"/>
        <v/>
      </c>
      <c r="O71" s="38"/>
      <c r="P71" s="39"/>
    </row>
    <row r="72" spans="1:16" ht="14.25" customHeight="1">
      <c r="A72" s="35"/>
      <c r="B72" s="33"/>
      <c r="C72" s="33"/>
      <c r="D72" s="36"/>
      <c r="E72" s="36"/>
      <c r="F72" s="34" t="str">
        <f>IF($D72="","",AVERAGE(VLOOKUP($D72,Listas!$K$1:$S$6,9,0),(VLOOKUP($E72,Listas!$L$1:$S$6,8,0))))</f>
        <v/>
      </c>
      <c r="G72" s="36"/>
      <c r="H72" s="36"/>
      <c r="I72" s="36"/>
      <c r="J72" s="36"/>
      <c r="K72" s="36"/>
      <c r="L72" s="36"/>
      <c r="M72" s="34" t="str">
        <f>IF($G72="","",(AVERAGE(VLOOKUP($G72,Listas!$M$1:$S$6,7,0),VLOOKUP($H72,Listas!$M$1:$S$6,7,0),VLOOKUP($I72,Listas!$M$1:$S$6,7,0),VLOOKUP($J72,Listas!$N$1:$S$6,6,0),VLOOKUP($K72,Listas!$P$1:$S$6,4,0),VLOOKUP($L72,Listas!$O$1:$S$6,5,0))))</f>
        <v/>
      </c>
      <c r="N72" s="37" t="str">
        <f t="shared" si="4"/>
        <v/>
      </c>
      <c r="O72" s="38"/>
      <c r="P72" s="39"/>
    </row>
    <row r="73" spans="1:16" ht="14.25" customHeight="1">
      <c r="A73" s="35"/>
      <c r="B73" s="33"/>
      <c r="C73" s="33"/>
      <c r="D73" s="36"/>
      <c r="E73" s="36"/>
      <c r="F73" s="34" t="str">
        <f>IF($D73="","",AVERAGE(VLOOKUP($D73,Listas!$K$1:$S$6,9,0),(VLOOKUP($E73,Listas!$L$1:$S$6,8,0))))</f>
        <v/>
      </c>
      <c r="G73" s="36"/>
      <c r="H73" s="36"/>
      <c r="I73" s="36"/>
      <c r="J73" s="36"/>
      <c r="K73" s="36"/>
      <c r="L73" s="36"/>
      <c r="M73" s="34" t="str">
        <f>IF($G73="","",(AVERAGE(VLOOKUP($G73,Listas!$M$1:$S$6,7,0),VLOOKUP($H73,Listas!$M$1:$S$6,7,0),VLOOKUP($I73,Listas!$M$1:$S$6,7,0),VLOOKUP($J73,Listas!$N$1:$S$6,6,0),VLOOKUP($K73,Listas!$P$1:$S$6,4,0),VLOOKUP($L73,Listas!$O$1:$S$6,5,0))))</f>
        <v/>
      </c>
      <c r="N73" s="37" t="str">
        <f t="shared" si="4"/>
        <v/>
      </c>
      <c r="O73" s="38"/>
      <c r="P73" s="39"/>
    </row>
    <row r="74" spans="1:16" ht="14.25" customHeight="1">
      <c r="A74" s="35"/>
      <c r="B74" s="33"/>
      <c r="C74" s="33"/>
      <c r="D74" s="36"/>
      <c r="E74" s="36"/>
      <c r="F74" s="34" t="str">
        <f>IF($D74="","",AVERAGE(VLOOKUP($D74,Listas!$K$1:$S$6,9,0),(VLOOKUP($E74,Listas!$L$1:$S$6,8,0))))</f>
        <v/>
      </c>
      <c r="G74" s="36"/>
      <c r="H74" s="36"/>
      <c r="I74" s="36"/>
      <c r="J74" s="36"/>
      <c r="K74" s="36"/>
      <c r="L74" s="36"/>
      <c r="M74" s="34" t="str">
        <f>IF($G74="","",(AVERAGE(VLOOKUP($G74,Listas!$M$1:$S$6,7,0),VLOOKUP($H74,Listas!$M$1:$S$6,7,0),VLOOKUP($I74,Listas!$M$1:$S$6,7,0),VLOOKUP($J74,Listas!$N$1:$S$6,6,0),VLOOKUP($K74,Listas!$P$1:$S$6,4,0),VLOOKUP($L74,Listas!$O$1:$S$6,5,0))))</f>
        <v/>
      </c>
      <c r="N74" s="37" t="str">
        <f t="shared" si="4"/>
        <v/>
      </c>
      <c r="O74" s="38"/>
      <c r="P74" s="39"/>
    </row>
    <row r="75" spans="1:16" ht="14.25" customHeight="1">
      <c r="A75" s="35"/>
      <c r="B75" s="33"/>
      <c r="C75" s="33"/>
      <c r="D75" s="36"/>
      <c r="E75" s="36"/>
      <c r="F75" s="34" t="str">
        <f>IF($D75="","",AVERAGE(VLOOKUP($D75,Listas!$K$1:$S$6,9,0),(VLOOKUP($E75,Listas!$L$1:$S$6,8,0))))</f>
        <v/>
      </c>
      <c r="G75" s="36"/>
      <c r="H75" s="36"/>
      <c r="I75" s="36"/>
      <c r="J75" s="36"/>
      <c r="K75" s="36"/>
      <c r="L75" s="36"/>
      <c r="M75" s="34" t="str">
        <f>IF($G75="","",(AVERAGE(VLOOKUP($G75,Listas!$M$1:$S$6,7,0),VLOOKUP($H75,Listas!$M$1:$S$6,7,0),VLOOKUP($I75,Listas!$M$1:$S$6,7,0),VLOOKUP($J75,Listas!$N$1:$S$6,6,0),VLOOKUP($K75,Listas!$P$1:$S$6,4,0),VLOOKUP($L75,Listas!$O$1:$S$6,5,0))))</f>
        <v/>
      </c>
      <c r="N75" s="37" t="str">
        <f t="shared" si="4"/>
        <v/>
      </c>
      <c r="O75" s="38"/>
      <c r="P75" s="39"/>
    </row>
    <row r="76" spans="1:16" ht="14.25" customHeight="1">
      <c r="A76" s="35"/>
      <c r="B76" s="33"/>
      <c r="C76" s="33"/>
      <c r="D76" s="36"/>
      <c r="E76" s="36"/>
      <c r="F76" s="34" t="str">
        <f>IF($D76="","",AVERAGE(VLOOKUP($D76,Listas!$K$1:$S$6,9,0),(VLOOKUP($E76,Listas!$L$1:$S$6,8,0))))</f>
        <v/>
      </c>
      <c r="G76" s="36"/>
      <c r="H76" s="36"/>
      <c r="I76" s="36"/>
      <c r="J76" s="36"/>
      <c r="K76" s="36"/>
      <c r="L76" s="36"/>
      <c r="M76" s="34" t="str">
        <f>IF($G76="","",(AVERAGE(VLOOKUP($G76,Listas!$M$1:$S$6,7,0),VLOOKUP($H76,Listas!$M$1:$S$6,7,0),VLOOKUP($I76,Listas!$M$1:$S$6,7,0),VLOOKUP($J76,Listas!$N$1:$S$6,6,0),VLOOKUP($K76,Listas!$P$1:$S$6,4,0),VLOOKUP($L76,Listas!$O$1:$S$6,5,0))))</f>
        <v/>
      </c>
      <c r="N76" s="37" t="str">
        <f t="shared" si="4"/>
        <v/>
      </c>
      <c r="O76" s="38"/>
      <c r="P76" s="39"/>
    </row>
    <row r="77" spans="1:16" ht="14.25" customHeight="1">
      <c r="A77" s="35"/>
      <c r="B77" s="33"/>
      <c r="C77" s="33"/>
      <c r="D77" s="36"/>
      <c r="E77" s="36"/>
      <c r="F77" s="34" t="str">
        <f>IF($D77="","",AVERAGE(VLOOKUP($D77,Listas!$K$1:$S$6,9,0),(VLOOKUP($E77,Listas!$L$1:$S$6,8,0))))</f>
        <v/>
      </c>
      <c r="G77" s="36"/>
      <c r="H77" s="36"/>
      <c r="I77" s="36"/>
      <c r="J77" s="36"/>
      <c r="K77" s="36"/>
      <c r="L77" s="36"/>
      <c r="M77" s="34" t="str">
        <f>IF($G77="","",(AVERAGE(VLOOKUP($G77,Listas!$M$1:$S$6,7,0),VLOOKUP($H77,Listas!$M$1:$S$6,7,0),VLOOKUP($I77,Listas!$M$1:$S$6,7,0),VLOOKUP($J77,Listas!$N$1:$S$6,6,0),VLOOKUP($K77,Listas!$P$1:$S$6,4,0),VLOOKUP($L77,Listas!$O$1:$S$6,5,0))))</f>
        <v/>
      </c>
      <c r="N77" s="37" t="str">
        <f t="shared" si="4"/>
        <v/>
      </c>
      <c r="O77" s="38"/>
      <c r="P77" s="39"/>
    </row>
    <row r="78" spans="1:16" ht="14.25" customHeight="1">
      <c r="A78" s="35"/>
      <c r="B78" s="33"/>
      <c r="C78" s="33"/>
      <c r="D78" s="36"/>
      <c r="E78" s="36"/>
      <c r="F78" s="34" t="str">
        <f>IF($D78="","",AVERAGE(VLOOKUP($D78,Listas!$K$1:$S$6,9,0),(VLOOKUP($E78,Listas!$L$1:$S$6,8,0))))</f>
        <v/>
      </c>
      <c r="G78" s="36"/>
      <c r="H78" s="36"/>
      <c r="I78" s="36"/>
      <c r="J78" s="36"/>
      <c r="K78" s="36"/>
      <c r="L78" s="36"/>
      <c r="M78" s="34" t="str">
        <f>IF($G78="","",(AVERAGE(VLOOKUP($G78,Listas!$M$1:$S$6,7,0),VLOOKUP($H78,Listas!$M$1:$S$6,7,0),VLOOKUP($I78,Listas!$M$1:$S$6,7,0),VLOOKUP($J78,Listas!$N$1:$S$6,6,0),VLOOKUP($K78,Listas!$P$1:$S$6,4,0),VLOOKUP($L78,Listas!$O$1:$S$6,5,0))))</f>
        <v/>
      </c>
      <c r="N78" s="37" t="str">
        <f t="shared" si="4"/>
        <v/>
      </c>
      <c r="O78" s="38"/>
      <c r="P78" s="39"/>
    </row>
    <row r="79" spans="1:16" ht="14.25" customHeight="1">
      <c r="A79" s="35"/>
      <c r="B79" s="33"/>
      <c r="C79" s="33"/>
      <c r="D79" s="36"/>
      <c r="E79" s="36"/>
      <c r="F79" s="34" t="str">
        <f>IF($D79="","",AVERAGE(VLOOKUP($D79,Listas!$K$1:$S$6,9,0),(VLOOKUP($E79,Listas!$L$1:$S$6,8,0))))</f>
        <v/>
      </c>
      <c r="G79" s="36"/>
      <c r="H79" s="36"/>
      <c r="I79" s="36"/>
      <c r="J79" s="36"/>
      <c r="K79" s="36"/>
      <c r="L79" s="36"/>
      <c r="M79" s="34" t="str">
        <f>IF($G79="","",(AVERAGE(VLOOKUP($G79,Listas!$M$1:$S$6,7,0),VLOOKUP($H79,Listas!$M$1:$S$6,7,0),VLOOKUP($I79,Listas!$M$1:$S$6,7,0),VLOOKUP($J79,Listas!$N$1:$S$6,6,0),VLOOKUP($K79,Listas!$P$1:$S$6,4,0),VLOOKUP($L79,Listas!$O$1:$S$6,5,0))))</f>
        <v/>
      </c>
      <c r="N79" s="37" t="str">
        <f t="shared" si="4"/>
        <v/>
      </c>
      <c r="O79" s="38"/>
      <c r="P79" s="39"/>
    </row>
    <row r="80" spans="1:16" ht="14.25" customHeight="1">
      <c r="A80" s="35"/>
      <c r="B80" s="33"/>
      <c r="C80" s="33"/>
      <c r="D80" s="36"/>
      <c r="E80" s="36"/>
      <c r="F80" s="34" t="str">
        <f>IF($D80="","",AVERAGE(VLOOKUP($D80,Listas!$K$1:$S$6,9,0),(VLOOKUP($E80,Listas!$L$1:$S$6,8,0))))</f>
        <v/>
      </c>
      <c r="G80" s="36"/>
      <c r="H80" s="36"/>
      <c r="I80" s="36"/>
      <c r="J80" s="36"/>
      <c r="K80" s="36"/>
      <c r="L80" s="36"/>
      <c r="M80" s="34" t="str">
        <f>IF($G80="","",(AVERAGE(VLOOKUP($G80,Listas!$M$1:$S$6,7,0),VLOOKUP($H80,Listas!$M$1:$S$6,7,0),VLOOKUP($I80,Listas!$M$1:$S$6,7,0),VLOOKUP($J80,Listas!$N$1:$S$6,6,0),VLOOKUP($K80,Listas!$P$1:$S$6,4,0),VLOOKUP($L80,Listas!$O$1:$S$6,5,0))))</f>
        <v/>
      </c>
      <c r="N80" s="37" t="str">
        <f t="shared" si="4"/>
        <v/>
      </c>
      <c r="O80" s="38"/>
      <c r="P80" s="39"/>
    </row>
    <row r="81" spans="1:16" ht="14.25" customHeight="1">
      <c r="A81" s="35"/>
      <c r="B81" s="33"/>
      <c r="C81" s="33"/>
      <c r="D81" s="36"/>
      <c r="E81" s="36"/>
      <c r="F81" s="34" t="str">
        <f>IF($D81="","",AVERAGE(VLOOKUP($D81,Listas!$K$1:$S$6,9,0),(VLOOKUP($E81,Listas!$L$1:$S$6,8,0))))</f>
        <v/>
      </c>
      <c r="G81" s="36"/>
      <c r="H81" s="36"/>
      <c r="I81" s="36"/>
      <c r="J81" s="36"/>
      <c r="K81" s="36"/>
      <c r="L81" s="36"/>
      <c r="M81" s="34" t="str">
        <f>IF($G81="","",(AVERAGE(VLOOKUP($G81,Listas!$M$1:$S$6,7,0),VLOOKUP($H81,Listas!$M$1:$S$6,7,0),VLOOKUP($I81,Listas!$M$1:$S$6,7,0),VLOOKUP($J81,Listas!$N$1:$S$6,6,0),VLOOKUP($K81,Listas!$P$1:$S$6,4,0),VLOOKUP($L81,Listas!$O$1:$S$6,5,0))))</f>
        <v/>
      </c>
      <c r="N81" s="37" t="str">
        <f t="shared" si="4"/>
        <v/>
      </c>
      <c r="O81" s="38"/>
      <c r="P81" s="39"/>
    </row>
    <row r="82" spans="1:16" ht="14.25" customHeight="1">
      <c r="A82" s="35"/>
      <c r="B82" s="33"/>
      <c r="C82" s="33"/>
      <c r="D82" s="36"/>
      <c r="E82" s="36"/>
      <c r="F82" s="34" t="str">
        <f>IF($D82="","",AVERAGE(VLOOKUP($D82,Listas!$K$1:$S$6,9,0),(VLOOKUP($E82,Listas!$L$1:$S$6,8,0))))</f>
        <v/>
      </c>
      <c r="G82" s="36"/>
      <c r="H82" s="36"/>
      <c r="I82" s="36"/>
      <c r="J82" s="36"/>
      <c r="K82" s="36"/>
      <c r="L82" s="36"/>
      <c r="M82" s="34" t="str">
        <f>IF($G82="","",(AVERAGE(VLOOKUP($G82,Listas!$M$1:$S$6,7,0),VLOOKUP($H82,Listas!$M$1:$S$6,7,0),VLOOKUP($I82,Listas!$M$1:$S$6,7,0),VLOOKUP($J82,Listas!$N$1:$S$6,6,0),VLOOKUP($K82,Listas!$P$1:$S$6,4,0),VLOOKUP($L82,Listas!$O$1:$S$6,5,0))))</f>
        <v/>
      </c>
      <c r="N82" s="37" t="str">
        <f t="shared" si="4"/>
        <v/>
      </c>
      <c r="O82" s="38"/>
      <c r="P82" s="39"/>
    </row>
    <row r="83" spans="1:16" ht="14.25" customHeight="1">
      <c r="A83" s="35"/>
      <c r="B83" s="33"/>
      <c r="C83" s="33"/>
      <c r="D83" s="36"/>
      <c r="E83" s="36"/>
      <c r="F83" s="34" t="str">
        <f>IF($D83="","",AVERAGE(VLOOKUP($D83,Listas!$K$1:$S$6,9,0),(VLOOKUP($E83,Listas!$L$1:$S$6,8,0))))</f>
        <v/>
      </c>
      <c r="G83" s="36"/>
      <c r="H83" s="36"/>
      <c r="I83" s="36"/>
      <c r="J83" s="36"/>
      <c r="K83" s="36"/>
      <c r="L83" s="36"/>
      <c r="M83" s="34" t="str">
        <f>IF($G83="","",(AVERAGE(VLOOKUP($G83,Listas!$M$1:$S$6,7,0),VLOOKUP($H83,Listas!$M$1:$S$6,7,0),VLOOKUP($I83,Listas!$M$1:$S$6,7,0),VLOOKUP($J83,Listas!$N$1:$S$6,6,0),VLOOKUP($K83,Listas!$P$1:$S$6,4,0),VLOOKUP($L83,Listas!$O$1:$S$6,5,0))))</f>
        <v/>
      </c>
      <c r="N83" s="37" t="str">
        <f t="shared" si="4"/>
        <v/>
      </c>
      <c r="O83" s="38"/>
      <c r="P83" s="39"/>
    </row>
    <row r="84" spans="1:16" ht="14.25" customHeight="1">
      <c r="A84" s="35"/>
      <c r="B84" s="33"/>
      <c r="C84" s="33"/>
      <c r="D84" s="36"/>
      <c r="E84" s="36"/>
      <c r="F84" s="34" t="str">
        <f>IF($D84="","",AVERAGE(VLOOKUP($D84,Listas!$K$1:$S$6,9,0),(VLOOKUP($E84,Listas!$L$1:$S$6,8,0))))</f>
        <v/>
      </c>
      <c r="G84" s="36"/>
      <c r="H84" s="36"/>
      <c r="I84" s="36"/>
      <c r="J84" s="36"/>
      <c r="K84" s="36"/>
      <c r="L84" s="36"/>
      <c r="M84" s="34" t="str">
        <f>IF($G84="","",(AVERAGE(VLOOKUP($G84,Listas!$M$1:$S$6,7,0),VLOOKUP($H84,Listas!$M$1:$S$6,7,0),VLOOKUP($I84,Listas!$M$1:$S$6,7,0),VLOOKUP($J84,Listas!$N$1:$S$6,6,0),VLOOKUP($K84,Listas!$P$1:$S$6,4,0),VLOOKUP($L84,Listas!$O$1:$S$6,5,0))))</f>
        <v/>
      </c>
      <c r="N84" s="37" t="str">
        <f t="shared" si="4"/>
        <v/>
      </c>
      <c r="O84" s="38"/>
      <c r="P84" s="39"/>
    </row>
    <row r="85" spans="1:16" ht="14.25" customHeight="1">
      <c r="A85" s="35"/>
      <c r="B85" s="33"/>
      <c r="C85" s="33"/>
      <c r="D85" s="36"/>
      <c r="E85" s="36"/>
      <c r="F85" s="34" t="str">
        <f>IF($D85="","",AVERAGE(VLOOKUP($D85,Listas!$K$1:$S$6,9,0),(VLOOKUP($E85,Listas!$L$1:$S$6,8,0))))</f>
        <v/>
      </c>
      <c r="G85" s="36"/>
      <c r="H85" s="36"/>
      <c r="I85" s="36"/>
      <c r="J85" s="36"/>
      <c r="K85" s="36"/>
      <c r="L85" s="36"/>
      <c r="M85" s="34" t="str">
        <f>IF($G85="","",(AVERAGE(VLOOKUP($G85,Listas!$M$1:$S$6,7,0),VLOOKUP($H85,Listas!$M$1:$S$6,7,0),VLOOKUP($I85,Listas!$M$1:$S$6,7,0),VLOOKUP($J85,Listas!$N$1:$S$6,6,0),VLOOKUP($K85,Listas!$P$1:$S$6,4,0),VLOOKUP($L85,Listas!$O$1:$S$6,5,0))))</f>
        <v/>
      </c>
      <c r="N85" s="37" t="str">
        <f t="shared" si="4"/>
        <v/>
      </c>
      <c r="O85" s="38"/>
      <c r="P85" s="39"/>
    </row>
    <row r="86" spans="1:16" ht="14.25" customHeight="1">
      <c r="A86" s="35"/>
      <c r="B86" s="33"/>
      <c r="C86" s="33"/>
      <c r="D86" s="36"/>
      <c r="E86" s="36"/>
      <c r="F86" s="34" t="str">
        <f>IF($D86="","",AVERAGE(VLOOKUP($D86,Listas!$K$1:$S$6,9,0),(VLOOKUP($E86,Listas!$L$1:$S$6,8,0))))</f>
        <v/>
      </c>
      <c r="G86" s="36"/>
      <c r="H86" s="36"/>
      <c r="I86" s="36"/>
      <c r="J86" s="36"/>
      <c r="K86" s="36"/>
      <c r="L86" s="36"/>
      <c r="M86" s="34" t="str">
        <f>IF($G86="","",(AVERAGE(VLOOKUP($G86,Listas!$M$1:$S$6,7,0),VLOOKUP($H86,Listas!$M$1:$S$6,7,0),VLOOKUP($I86,Listas!$M$1:$S$6,7,0),VLOOKUP($J86,Listas!$N$1:$S$6,6,0),VLOOKUP($K86,Listas!$P$1:$S$6,4,0),VLOOKUP($L86,Listas!$O$1:$S$6,5,0))))</f>
        <v/>
      </c>
      <c r="N86" s="37" t="str">
        <f t="shared" si="4"/>
        <v/>
      </c>
      <c r="O86" s="38"/>
      <c r="P86" s="39"/>
    </row>
    <row r="87" spans="1:16" ht="14.25" customHeight="1">
      <c r="A87" s="35"/>
      <c r="B87" s="33"/>
      <c r="C87" s="33"/>
      <c r="D87" s="36"/>
      <c r="E87" s="36"/>
      <c r="F87" s="34" t="str">
        <f>IF($D87="","",AVERAGE(VLOOKUP($D87,Listas!$K$1:$S$6,9,0),(VLOOKUP($E87,Listas!$L$1:$S$6,8,0))))</f>
        <v/>
      </c>
      <c r="G87" s="36"/>
      <c r="H87" s="36"/>
      <c r="I87" s="36"/>
      <c r="J87" s="36"/>
      <c r="K87" s="36"/>
      <c r="L87" s="36"/>
      <c r="M87" s="34" t="str">
        <f>IF($G87="","",(AVERAGE(VLOOKUP($G87,Listas!$M$1:$S$6,7,0),VLOOKUP($H87,Listas!$M$1:$S$6,7,0),VLOOKUP($I87,Listas!$M$1:$S$6,7,0),VLOOKUP($J87,Listas!$N$1:$S$6,6,0),VLOOKUP($K87,Listas!$P$1:$S$6,4,0),VLOOKUP($L87,Listas!$O$1:$S$6,5,0))))</f>
        <v/>
      </c>
      <c r="N87" s="37" t="str">
        <f t="shared" si="4"/>
        <v/>
      </c>
      <c r="O87" s="38"/>
      <c r="P87" s="39"/>
    </row>
    <row r="88" spans="1:16" ht="14.25" customHeight="1">
      <c r="A88" s="35"/>
      <c r="B88" s="33"/>
      <c r="C88" s="33"/>
      <c r="D88" s="36"/>
      <c r="E88" s="36"/>
      <c r="F88" s="34" t="str">
        <f>IF($D88="","",AVERAGE(VLOOKUP($D88,Listas!$K$1:$S$6,9,0),(VLOOKUP($E88,Listas!$L$1:$S$6,8,0))))</f>
        <v/>
      </c>
      <c r="G88" s="36"/>
      <c r="H88" s="36"/>
      <c r="I88" s="36"/>
      <c r="J88" s="36"/>
      <c r="K88" s="36"/>
      <c r="L88" s="36"/>
      <c r="M88" s="34" t="str">
        <f>IF($G88="","",(AVERAGE(VLOOKUP($G88,Listas!$M$1:$S$6,7,0),VLOOKUP($H88,Listas!$M$1:$S$6,7,0),VLOOKUP($I88,Listas!$M$1:$S$6,7,0),VLOOKUP($J88,Listas!$N$1:$S$6,6,0),VLOOKUP($K88,Listas!$P$1:$S$6,4,0),VLOOKUP($L88,Listas!$O$1:$S$6,5,0))))</f>
        <v/>
      </c>
      <c r="N88" s="37" t="str">
        <f t="shared" si="4"/>
        <v/>
      </c>
      <c r="O88" s="38"/>
      <c r="P88" s="39"/>
    </row>
    <row r="89" spans="1:16" ht="14.25" customHeight="1">
      <c r="A89" s="35"/>
      <c r="B89" s="33"/>
      <c r="C89" s="33"/>
      <c r="D89" s="36"/>
      <c r="E89" s="36"/>
      <c r="F89" s="34" t="str">
        <f>IF($D89="","",AVERAGE(VLOOKUP($D89,Listas!$K$1:$S$6,9,0),(VLOOKUP($E89,Listas!$L$1:$S$6,8,0))))</f>
        <v/>
      </c>
      <c r="G89" s="36"/>
      <c r="H89" s="36"/>
      <c r="I89" s="36"/>
      <c r="J89" s="36"/>
      <c r="K89" s="36"/>
      <c r="L89" s="36"/>
      <c r="M89" s="34" t="str">
        <f>IF($G89="","",(AVERAGE(VLOOKUP($G89,Listas!$M$1:$S$6,7,0),VLOOKUP($H89,Listas!$M$1:$S$6,7,0),VLOOKUP($I89,Listas!$M$1:$S$6,7,0),VLOOKUP($J89,Listas!$N$1:$S$6,6,0),VLOOKUP($K89,Listas!$P$1:$S$6,4,0),VLOOKUP($L89,Listas!$O$1:$S$6,5,0))))</f>
        <v/>
      </c>
      <c r="N89" s="37" t="str">
        <f t="shared" si="4"/>
        <v/>
      </c>
      <c r="O89" s="38"/>
      <c r="P89" s="39"/>
    </row>
    <row r="90" spans="1:16" ht="14.25" customHeight="1">
      <c r="A90" s="35"/>
      <c r="B90" s="33"/>
      <c r="C90" s="33"/>
      <c r="D90" s="36"/>
      <c r="E90" s="36"/>
      <c r="F90" s="34" t="str">
        <f>IF($D90="","",AVERAGE(VLOOKUP($D90,Listas!$K$1:$S$6,9,0),(VLOOKUP($E90,Listas!$L$1:$S$6,8,0))))</f>
        <v/>
      </c>
      <c r="G90" s="36"/>
      <c r="H90" s="36"/>
      <c r="I90" s="36"/>
      <c r="J90" s="36"/>
      <c r="K90" s="36"/>
      <c r="L90" s="36"/>
      <c r="M90" s="34" t="str">
        <f>IF($G90="","",(AVERAGE(VLOOKUP($G90,Listas!$M$1:$S$6,7,0),VLOOKUP($H90,Listas!$M$1:$S$6,7,0),VLOOKUP($I90,Listas!$M$1:$S$6,7,0),VLOOKUP($J90,Listas!$N$1:$S$6,6,0),VLOOKUP($K90,Listas!$P$1:$S$6,4,0),VLOOKUP($L90,Listas!$O$1:$S$6,5,0))))</f>
        <v/>
      </c>
      <c r="N90" s="37" t="str">
        <f t="shared" si="4"/>
        <v/>
      </c>
      <c r="O90" s="38"/>
      <c r="P90" s="39"/>
    </row>
    <row r="91" spans="1:16" ht="14.25" customHeight="1">
      <c r="A91" s="35"/>
      <c r="B91" s="33"/>
      <c r="C91" s="33"/>
      <c r="D91" s="36"/>
      <c r="E91" s="36"/>
      <c r="F91" s="34" t="str">
        <f>IF($D91="","",AVERAGE(VLOOKUP($D91,Listas!$K$1:$S$6,9,0),(VLOOKUP($E91,Listas!$L$1:$S$6,8,0))))</f>
        <v/>
      </c>
      <c r="G91" s="36"/>
      <c r="H91" s="36"/>
      <c r="I91" s="36"/>
      <c r="J91" s="36"/>
      <c r="K91" s="36"/>
      <c r="L91" s="36"/>
      <c r="M91" s="34" t="str">
        <f>IF($G91="","",(AVERAGE(VLOOKUP($G91,Listas!$M$1:$S$6,7,0),VLOOKUP($H91,Listas!$M$1:$S$6,7,0),VLOOKUP($I91,Listas!$M$1:$S$6,7,0),VLOOKUP($J91,Listas!$N$1:$S$6,6,0),VLOOKUP($K91,Listas!$P$1:$S$6,4,0),VLOOKUP($L91,Listas!$O$1:$S$6,5,0))))</f>
        <v/>
      </c>
      <c r="N91" s="37" t="str">
        <f t="shared" si="4"/>
        <v/>
      </c>
      <c r="O91" s="38"/>
      <c r="P91" s="39"/>
    </row>
    <row r="92" spans="1:16" ht="14.25" customHeight="1">
      <c r="A92" s="35"/>
      <c r="B92" s="33"/>
      <c r="C92" s="33"/>
      <c r="D92" s="36"/>
      <c r="E92" s="36"/>
      <c r="F92" s="34" t="str">
        <f>IF($D92="","",AVERAGE(VLOOKUP($D92,Listas!$K$1:$S$6,9,0),(VLOOKUP($E92,Listas!$L$1:$S$6,8,0))))</f>
        <v/>
      </c>
      <c r="G92" s="36"/>
      <c r="H92" s="36"/>
      <c r="I92" s="36"/>
      <c r="J92" s="36"/>
      <c r="K92" s="36"/>
      <c r="L92" s="36"/>
      <c r="M92" s="34" t="str">
        <f>IF($G92="","",(AVERAGE(VLOOKUP($G92,Listas!$M$1:$S$6,7,0),VLOOKUP($H92,Listas!$M$1:$S$6,7,0),VLOOKUP($I92,Listas!$M$1:$S$6,7,0),VLOOKUP($J92,Listas!$N$1:$S$6,6,0),VLOOKUP($K92,Listas!$P$1:$S$6,4,0),VLOOKUP($L92,Listas!$O$1:$S$6,5,0))))</f>
        <v/>
      </c>
      <c r="N92" s="37" t="str">
        <f t="shared" si="4"/>
        <v/>
      </c>
      <c r="O92" s="38"/>
      <c r="P92" s="39"/>
    </row>
    <row r="93" spans="1:16" ht="14.25" customHeight="1">
      <c r="A93" s="35"/>
      <c r="B93" s="33"/>
      <c r="C93" s="33"/>
      <c r="D93" s="36"/>
      <c r="E93" s="36"/>
      <c r="F93" s="34" t="str">
        <f>IF($D93="","",AVERAGE(VLOOKUP($D93,Listas!$K$1:$S$6,9,0),(VLOOKUP($E93,Listas!$L$1:$S$6,8,0))))</f>
        <v/>
      </c>
      <c r="G93" s="36"/>
      <c r="H93" s="36"/>
      <c r="I93" s="36"/>
      <c r="J93" s="36"/>
      <c r="K93" s="36"/>
      <c r="L93" s="36"/>
      <c r="M93" s="34" t="str">
        <f>IF($G93="","",(AVERAGE(VLOOKUP($G93,Listas!$M$1:$S$6,7,0),VLOOKUP($H93,Listas!$M$1:$S$6,7,0),VLOOKUP($I93,Listas!$M$1:$S$6,7,0),VLOOKUP($J93,Listas!$N$1:$S$6,6,0),VLOOKUP($K93,Listas!$P$1:$S$6,4,0),VLOOKUP($L93,Listas!$O$1:$S$6,5,0))))</f>
        <v/>
      </c>
      <c r="N93" s="37" t="str">
        <f t="shared" si="4"/>
        <v/>
      </c>
      <c r="O93" s="38"/>
      <c r="P93" s="39"/>
    </row>
    <row r="94" spans="1:16" ht="14.25" customHeight="1">
      <c r="A94" s="35"/>
      <c r="B94" s="33"/>
      <c r="C94" s="33"/>
      <c r="D94" s="36"/>
      <c r="E94" s="36"/>
      <c r="F94" s="34" t="str">
        <f>IF($D94="","",AVERAGE(VLOOKUP($D94,Listas!$K$1:$S$6,9,0),(VLOOKUP($E94,Listas!$L$1:$S$6,8,0))))</f>
        <v/>
      </c>
      <c r="G94" s="36"/>
      <c r="H94" s="36"/>
      <c r="I94" s="36"/>
      <c r="J94" s="36"/>
      <c r="K94" s="36"/>
      <c r="L94" s="36"/>
      <c r="M94" s="34" t="str">
        <f>IF($G94="","",(AVERAGE(VLOOKUP($G94,Listas!$M$1:$S$6,7,0),VLOOKUP($H94,Listas!$M$1:$S$6,7,0),VLOOKUP($I94,Listas!$M$1:$S$6,7,0),VLOOKUP($J94,Listas!$N$1:$S$6,6,0),VLOOKUP($K94,Listas!$P$1:$S$6,4,0),VLOOKUP($L94,Listas!$O$1:$S$6,5,0))))</f>
        <v/>
      </c>
      <c r="N94" s="37" t="str">
        <f t="shared" si="4"/>
        <v/>
      </c>
      <c r="O94" s="38"/>
      <c r="P94" s="39"/>
    </row>
    <row r="95" spans="1:16" ht="14.25" customHeight="1">
      <c r="A95" s="35"/>
      <c r="B95" s="33"/>
      <c r="C95" s="33"/>
      <c r="D95" s="36"/>
      <c r="E95" s="36"/>
      <c r="F95" s="34" t="str">
        <f>IF($D95="","",AVERAGE(VLOOKUP($D95,Listas!$K$1:$S$6,9,0),(VLOOKUP($E95,Listas!$L$1:$S$6,8,0))))</f>
        <v/>
      </c>
      <c r="G95" s="36"/>
      <c r="H95" s="36"/>
      <c r="I95" s="36"/>
      <c r="J95" s="36"/>
      <c r="K95" s="36"/>
      <c r="L95" s="36"/>
      <c r="M95" s="34" t="str">
        <f>IF($G95="","",(AVERAGE(VLOOKUP($G95,Listas!$M$1:$S$6,7,0),VLOOKUP($H95,Listas!$M$1:$S$6,7,0),VLOOKUP($I95,Listas!$M$1:$S$6,7,0),VLOOKUP($J95,Listas!$N$1:$S$6,6,0),VLOOKUP($K95,Listas!$P$1:$S$6,4,0),VLOOKUP($L95,Listas!$O$1:$S$6,5,0))))</f>
        <v/>
      </c>
      <c r="N95" s="37" t="str">
        <f t="shared" si="4"/>
        <v/>
      </c>
      <c r="O95" s="38"/>
      <c r="P95" s="39"/>
    </row>
    <row r="96" spans="1:16" ht="14.25" customHeight="1">
      <c r="A96" s="35"/>
      <c r="B96" s="33"/>
      <c r="C96" s="33"/>
      <c r="D96" s="36"/>
      <c r="E96" s="36"/>
      <c r="F96" s="34" t="str">
        <f>IF($D96="","",AVERAGE(VLOOKUP($D96,Listas!$K$1:$S$6,9,0),(VLOOKUP($E96,Listas!$L$1:$S$6,8,0))))</f>
        <v/>
      </c>
      <c r="G96" s="36"/>
      <c r="H96" s="36"/>
      <c r="I96" s="36"/>
      <c r="J96" s="36"/>
      <c r="K96" s="36"/>
      <c r="L96" s="36"/>
      <c r="M96" s="34" t="str">
        <f>IF($G96="","",(AVERAGE(VLOOKUP($G96,Listas!$M$1:$S$6,7,0),VLOOKUP($H96,Listas!$M$1:$S$6,7,0),VLOOKUP($I96,Listas!$M$1:$S$6,7,0),VLOOKUP($J96,Listas!$N$1:$S$6,6,0),VLOOKUP($K96,Listas!$P$1:$S$6,4,0),VLOOKUP($L96,Listas!$O$1:$S$6,5,0))))</f>
        <v/>
      </c>
      <c r="N96" s="37" t="str">
        <f t="shared" si="4"/>
        <v/>
      </c>
      <c r="O96" s="38"/>
      <c r="P96" s="39"/>
    </row>
    <row r="97" spans="1:16" ht="14.25" customHeight="1">
      <c r="A97" s="35"/>
      <c r="B97" s="33"/>
      <c r="C97" s="33"/>
      <c r="D97" s="36"/>
      <c r="E97" s="36"/>
      <c r="F97" s="34" t="str">
        <f>IF($D97="","",AVERAGE(VLOOKUP($D97,Listas!$K$1:$S$6,9,0),(VLOOKUP($E97,Listas!$L$1:$S$6,8,0))))</f>
        <v/>
      </c>
      <c r="G97" s="36"/>
      <c r="H97" s="36"/>
      <c r="I97" s="36"/>
      <c r="J97" s="36"/>
      <c r="K97" s="36"/>
      <c r="L97" s="36"/>
      <c r="M97" s="34" t="str">
        <f>IF($G97="","",(AVERAGE(VLOOKUP($G97,Listas!$M$1:$S$6,7,0),VLOOKUP($H97,Listas!$M$1:$S$6,7,0),VLOOKUP($I97,Listas!$M$1:$S$6,7,0),VLOOKUP($J97,Listas!$N$1:$S$6,6,0),VLOOKUP($K97,Listas!$P$1:$S$6,4,0),VLOOKUP($L97,Listas!$O$1:$S$6,5,0))))</f>
        <v/>
      </c>
      <c r="N97" s="37" t="str">
        <f t="shared" si="4"/>
        <v/>
      </c>
      <c r="O97" s="38"/>
      <c r="P97" s="39"/>
    </row>
    <row r="98" spans="1:16" ht="14.25" customHeight="1">
      <c r="A98" s="35"/>
      <c r="B98" s="33"/>
      <c r="C98" s="33"/>
      <c r="D98" s="36"/>
      <c r="E98" s="36"/>
      <c r="F98" s="34" t="str">
        <f>IF($D98="","",AVERAGE(VLOOKUP($D98,Listas!$K$1:$S$6,9,0),(VLOOKUP($E98,Listas!$L$1:$S$6,8,0))))</f>
        <v/>
      </c>
      <c r="G98" s="36"/>
      <c r="H98" s="36"/>
      <c r="I98" s="36"/>
      <c r="J98" s="36"/>
      <c r="K98" s="36"/>
      <c r="L98" s="36"/>
      <c r="M98" s="34" t="str">
        <f>IF($G98="","",(AVERAGE(VLOOKUP($G98,Listas!$M$1:$S$6,7,0),VLOOKUP($H98,Listas!$M$1:$S$6,7,0),VLOOKUP($I98,Listas!$M$1:$S$6,7,0),VLOOKUP($J98,Listas!$N$1:$S$6,6,0),VLOOKUP($K98,Listas!$P$1:$S$6,4,0),VLOOKUP($L98,Listas!$O$1:$S$6,5,0))))</f>
        <v/>
      </c>
      <c r="N98" s="37" t="str">
        <f t="shared" si="4"/>
        <v/>
      </c>
      <c r="O98" s="38"/>
      <c r="P98" s="39"/>
    </row>
    <row r="99" spans="1:16" ht="14.25" customHeight="1">
      <c r="A99" s="35"/>
      <c r="B99" s="33"/>
      <c r="C99" s="33"/>
      <c r="D99" s="36"/>
      <c r="E99" s="36"/>
      <c r="F99" s="34" t="str">
        <f>IF($D99="","",AVERAGE(VLOOKUP($D99,Listas!$K$1:$S$6,9,0),(VLOOKUP($E99,Listas!$L$1:$S$6,8,0))))</f>
        <v/>
      </c>
      <c r="G99" s="36"/>
      <c r="H99" s="36"/>
      <c r="I99" s="36"/>
      <c r="J99" s="36"/>
      <c r="K99" s="36"/>
      <c r="L99" s="36"/>
      <c r="M99" s="34" t="str">
        <f>IF($G99="","",(AVERAGE(VLOOKUP($G99,Listas!$M$1:$S$6,7,0),VLOOKUP($H99,Listas!$M$1:$S$6,7,0),VLOOKUP($I99,Listas!$M$1:$S$6,7,0),VLOOKUP($J99,Listas!$N$1:$S$6,6,0),VLOOKUP($K99,Listas!$P$1:$S$6,4,0),VLOOKUP($L99,Listas!$O$1:$S$6,5,0))))</f>
        <v/>
      </c>
      <c r="N99" s="37" t="str">
        <f t="shared" si="4"/>
        <v/>
      </c>
      <c r="O99" s="38"/>
      <c r="P99" s="39"/>
    </row>
    <row r="100" spans="1:16" ht="14.25" customHeight="1">
      <c r="A100" s="35"/>
      <c r="B100" s="33"/>
      <c r="C100" s="33"/>
      <c r="D100" s="36"/>
      <c r="E100" s="36"/>
      <c r="F100" s="34" t="str">
        <f>IF($D100="","",AVERAGE(VLOOKUP($D100,Listas!$K$1:$S$6,9,0),(VLOOKUP($E100,Listas!$L$1:$S$6,8,0))))</f>
        <v/>
      </c>
      <c r="G100" s="36"/>
      <c r="H100" s="36"/>
      <c r="I100" s="36"/>
      <c r="J100" s="36"/>
      <c r="K100" s="36"/>
      <c r="L100" s="36"/>
      <c r="M100" s="34" t="str">
        <f>IF($G100="","",(AVERAGE(VLOOKUP($G100,Listas!$M$1:$S$6,7,0),VLOOKUP($H100,Listas!$M$1:$S$6,7,0),VLOOKUP($I100,Listas!$M$1:$S$6,7,0),VLOOKUP($J100,Listas!$N$1:$S$6,6,0),VLOOKUP($K100,Listas!$P$1:$S$6,4,0),VLOOKUP($L100,Listas!$O$1:$S$6,5,0))))</f>
        <v/>
      </c>
      <c r="N100" s="37" t="str">
        <f t="shared" si="4"/>
        <v/>
      </c>
      <c r="O100" s="38"/>
      <c r="P100" s="39"/>
    </row>
    <row r="101" spans="1:16" ht="14.25" customHeight="1">
      <c r="A101" s="35"/>
      <c r="B101" s="33"/>
      <c r="C101" s="33"/>
      <c r="D101" s="36"/>
      <c r="E101" s="36"/>
      <c r="F101" s="34" t="str">
        <f>IF($D101="","",AVERAGE(VLOOKUP($D101,Listas!$K$1:$S$6,9,0),(VLOOKUP($E101,Listas!$L$1:$S$6,8,0))))</f>
        <v/>
      </c>
      <c r="G101" s="36"/>
      <c r="H101" s="36"/>
      <c r="I101" s="36"/>
      <c r="J101" s="36"/>
      <c r="K101" s="36"/>
      <c r="L101" s="36"/>
      <c r="M101" s="34" t="str">
        <f>IF($G101="","",(AVERAGE(VLOOKUP($G101,Listas!$M$1:$S$6,7,0),VLOOKUP($H101,Listas!$M$1:$S$6,7,0),VLOOKUP($I101,Listas!$M$1:$S$6,7,0),VLOOKUP($J101,Listas!$N$1:$S$6,6,0),VLOOKUP($K101,Listas!$P$1:$S$6,4,0),VLOOKUP($L101,Listas!$O$1:$S$6,5,0))))</f>
        <v/>
      </c>
      <c r="N101" s="37" t="str">
        <f t="shared" si="4"/>
        <v/>
      </c>
      <c r="O101" s="38"/>
      <c r="P101" s="39"/>
    </row>
    <row r="102" spans="1:16" ht="15.75">
      <c r="A102" s="35"/>
      <c r="B102" s="33"/>
      <c r="C102" s="33"/>
      <c r="D102" s="36"/>
      <c r="E102" s="36"/>
      <c r="F102" s="34" t="str">
        <f>IF($D102="","",AVERAGE(VLOOKUP($D102,Listas!$K$1:$S$6,9,0),(VLOOKUP($E102,Listas!$L$1:$S$6,8,0))))</f>
        <v/>
      </c>
      <c r="G102" s="36"/>
      <c r="H102" s="36"/>
      <c r="I102" s="36"/>
      <c r="J102" s="36"/>
      <c r="K102" s="36"/>
      <c r="L102" s="36"/>
      <c r="M102" s="34" t="str">
        <f>IF($G102="","",(AVERAGE(VLOOKUP($G102,Listas!$M$1:$S$6,7,0),VLOOKUP($H102,Listas!$M$1:$S$6,7,0),VLOOKUP($I102,Listas!$M$1:$S$6,7,0),VLOOKUP($J102,Listas!$N$1:$S$6,6,0),VLOOKUP($K102,Listas!$P$1:$S$6,4,0),VLOOKUP($L102,Listas!$O$1:$S$6,5,0))))</f>
        <v/>
      </c>
      <c r="N102" s="37" t="str">
        <f t="shared" si="4"/>
        <v/>
      </c>
      <c r="O102" s="38"/>
      <c r="P102" s="39"/>
    </row>
    <row r="103" spans="1:16" ht="15.75">
      <c r="A103" s="35"/>
      <c r="B103" s="33"/>
      <c r="C103" s="33"/>
      <c r="D103" s="36"/>
      <c r="E103" s="36"/>
      <c r="F103" s="34" t="str">
        <f>IF($D103="","",AVERAGE(VLOOKUP($D103,Listas!$K$1:$S$6,9,0),(VLOOKUP($E103,Listas!$L$1:$S$6,8,0))))</f>
        <v/>
      </c>
      <c r="G103" s="36"/>
      <c r="H103" s="36"/>
      <c r="I103" s="36"/>
      <c r="J103" s="36"/>
      <c r="K103" s="36"/>
      <c r="L103" s="36"/>
      <c r="M103" s="34" t="str">
        <f>IF($G103="","",(AVERAGE(VLOOKUP($G103,Listas!$M$1:$S$6,7,0),VLOOKUP($H103,Listas!$M$1:$S$6,7,0),VLOOKUP($I103,Listas!$M$1:$S$6,7,0),VLOOKUP($J103,Listas!$N$1:$S$6,6,0),VLOOKUP($K103,Listas!$P$1:$S$6,4,0),VLOOKUP($L103,Listas!$O$1:$S$6,5,0))))</f>
        <v/>
      </c>
      <c r="N103" s="37" t="str">
        <f t="shared" si="4"/>
        <v/>
      </c>
      <c r="O103" s="38"/>
      <c r="P103" s="39"/>
    </row>
  </sheetData>
  <sheetProtection formatCells="0" formatColumns="0" formatRows="0" insertRows="0" deleteRows="0" selectLockedCells="1" sort="0" autoFilter="0"/>
  <mergeCells count="11">
    <mergeCell ref="Q3:Q4"/>
    <mergeCell ref="A2:P2"/>
    <mergeCell ref="M3:M4"/>
    <mergeCell ref="N3:N4"/>
    <mergeCell ref="P3:P4"/>
    <mergeCell ref="F3:F4"/>
    <mergeCell ref="A3:A4"/>
    <mergeCell ref="B3:B4"/>
    <mergeCell ref="C3:C4"/>
    <mergeCell ref="D3:E3"/>
    <mergeCell ref="G3:L3"/>
  </mergeCells>
  <conditionalFormatting sqref="N5:N103 P9:P16">
    <cfRule type="containsBlanks" priority="32" stopIfTrue="1">
      <formula>LEN(TRIM(N5))=0</formula>
    </cfRule>
  </conditionalFormatting>
  <conditionalFormatting sqref="P5">
    <cfRule type="containsBlanks" priority="13" stopIfTrue="1">
      <formula>LEN(TRIM(P5))=0</formula>
    </cfRule>
  </conditionalFormatting>
  <conditionalFormatting sqref="P6">
    <cfRule type="containsBlanks" priority="10" stopIfTrue="1">
      <formula>LEN(TRIM(P6))=0</formula>
    </cfRule>
  </conditionalFormatting>
  <conditionalFormatting sqref="P7">
    <cfRule type="containsBlanks" priority="7" stopIfTrue="1">
      <formula>LEN(TRIM(P7))=0</formula>
    </cfRule>
  </conditionalFormatting>
  <conditionalFormatting sqref="P8">
    <cfRule type="containsBlanks" priority="4" stopIfTrue="1">
      <formula>LEN(TRIM(P8))=0</formula>
    </cfRule>
  </conditionalFormatting>
  <dataValidations count="8">
    <dataValidation type="list" allowBlank="1" showErrorMessage="1" errorTitle="Error" error="Please select an option from the drop down list." sqref="L5:L103">
      <formula1>correction</formula1>
    </dataValidation>
    <dataValidation type="list" allowBlank="1" showInputMessage="1" showErrorMessage="1" sqref="B5:B103">
      <formula1>Process</formula1>
    </dataValidation>
    <dataValidation allowBlank="1" showErrorMessage="1" errorTitle="Error" error="Please select an option from the drop down list." sqref="M5:M103 F5:F103"/>
    <dataValidation type="list" allowBlank="1" showErrorMessage="1" errorTitle="Error" error="Please select an option from the drop down list." sqref="G5:I103">
      <formula1>Potential</formula1>
    </dataValidation>
    <dataValidation type="list" allowBlank="1" showErrorMessage="1" errorTitle="Error" error="Please select an option from the drop down list." sqref="E5:E103">
      <formula1>Occurrences</formula1>
    </dataValidation>
    <dataValidation type="list" allowBlank="1" showErrorMessage="1" errorTitle="Error" error="Please select an option from the drop down list." sqref="D5:D103">
      <formula1>Likelihood</formula1>
    </dataValidation>
    <dataValidation type="list" allowBlank="1" showErrorMessage="1" errorTitle="Error" error="Please select an option from the drop down list." sqref="K5:K103">
      <formula1>riskrep</formula1>
    </dataValidation>
    <dataValidation type="list" allowBlank="1" showErrorMessage="1" errorTitle="Error" error="Please select an option from the drop down list." sqref="J5:J103">
      <formula1>Violation</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46" stopIfTrue="1" operator="between" id="{259731CE-DE80-4E06-9AB7-EC200BECEFF9}">
            <xm:f>Listas!$C$4</xm:f>
            <xm:f>Listas!$C$2</xm:f>
            <x14:dxf>
              <fill>
                <patternFill>
                  <bgColor rgb="FFFFFF00"/>
                </patternFill>
              </fill>
            </x14:dxf>
          </x14:cfRule>
          <xm:sqref>N5:N103 P9:P16</xm:sqref>
        </x14:conditionalFormatting>
        <x14:conditionalFormatting xmlns:xm="http://schemas.microsoft.com/office/excel/2006/main">
          <x14:cfRule type="expression" priority="45" stopIfTrue="1" id="{4FCA7998-6D93-416C-AC4D-7C3A0130D6F0}">
            <xm:f>$N17&lt;=Listas!$C$4</xm:f>
            <x14:dxf>
              <fill>
                <patternFill>
                  <bgColor theme="0" tint="-0.24994659260841701"/>
                </patternFill>
              </fill>
              <border>
                <left style="thin">
                  <color theme="0"/>
                </left>
                <right style="thin">
                  <color theme="0"/>
                </right>
                <top style="thin">
                  <color theme="0"/>
                </top>
                <bottom style="thin">
                  <color theme="0"/>
                </bottom>
              </border>
            </x14:dxf>
          </x14:cfRule>
          <xm:sqref>O22:P103 P17:P21</xm:sqref>
        </x14:conditionalFormatting>
        <x14:conditionalFormatting xmlns:xm="http://schemas.microsoft.com/office/excel/2006/main">
          <x14:cfRule type="cellIs" priority="36" stopIfTrue="1" operator="greaterThanOrEqual" id="{EBEAAEC9-CBDA-406F-BBCC-FF04E3EFF825}">
            <xm:f>Listas!$C$2</xm:f>
            <x14:dxf>
              <font>
                <color rgb="FFFFFF00"/>
              </font>
              <fill>
                <patternFill>
                  <bgColor rgb="FFFF0000"/>
                </patternFill>
              </fill>
            </x14:dxf>
          </x14:cfRule>
          <xm:sqref>N5:N103 P9:P16</xm:sqref>
        </x14:conditionalFormatting>
        <x14:conditionalFormatting xmlns:xm="http://schemas.microsoft.com/office/excel/2006/main">
          <x14:cfRule type="cellIs" priority="15" stopIfTrue="1" operator="between" id="{952B3CEC-7651-4AB1-9620-D09ED5E69B7D}">
            <xm:f>Listas!$C$4</xm:f>
            <xm:f>Listas!$C$2</xm:f>
            <x14:dxf>
              <fill>
                <patternFill>
                  <bgColor rgb="FFFFFF00"/>
                </patternFill>
              </fill>
            </x14:dxf>
          </x14:cfRule>
          <xm:sqref>P5</xm:sqref>
        </x14:conditionalFormatting>
        <x14:conditionalFormatting xmlns:xm="http://schemas.microsoft.com/office/excel/2006/main">
          <x14:cfRule type="cellIs" priority="14" stopIfTrue="1" operator="greaterThanOrEqual" id="{A239035D-FC10-4DEB-BD9F-12E8D48A792D}">
            <xm:f>Listas!$C$2</xm:f>
            <x14:dxf>
              <font>
                <color rgb="FFFFFF00"/>
              </font>
              <fill>
                <patternFill>
                  <bgColor rgb="FFFF0000"/>
                </patternFill>
              </fill>
            </x14:dxf>
          </x14:cfRule>
          <xm:sqref>P5</xm:sqref>
        </x14:conditionalFormatting>
        <x14:conditionalFormatting xmlns:xm="http://schemas.microsoft.com/office/excel/2006/main">
          <x14:cfRule type="cellIs" priority="12" stopIfTrue="1" operator="between" id="{1105B632-5517-496B-8722-8E2162273909}">
            <xm:f>Listas!$C$4</xm:f>
            <xm:f>Listas!$C$2</xm:f>
            <x14:dxf>
              <fill>
                <patternFill>
                  <bgColor rgb="FFFFFF00"/>
                </patternFill>
              </fill>
            </x14:dxf>
          </x14:cfRule>
          <xm:sqref>P6</xm:sqref>
        </x14:conditionalFormatting>
        <x14:conditionalFormatting xmlns:xm="http://schemas.microsoft.com/office/excel/2006/main">
          <x14:cfRule type="cellIs" priority="11" stopIfTrue="1" operator="greaterThanOrEqual" id="{416D21D5-5DAB-445B-81D5-1EFF4C050AD9}">
            <xm:f>Listas!$C$2</xm:f>
            <x14:dxf>
              <font>
                <color rgb="FFFFFF00"/>
              </font>
              <fill>
                <patternFill>
                  <bgColor rgb="FFFF0000"/>
                </patternFill>
              </fill>
            </x14:dxf>
          </x14:cfRule>
          <xm:sqref>P6</xm:sqref>
        </x14:conditionalFormatting>
        <x14:conditionalFormatting xmlns:xm="http://schemas.microsoft.com/office/excel/2006/main">
          <x14:cfRule type="cellIs" priority="9" stopIfTrue="1" operator="between" id="{8F63BE2C-DD15-4127-BBA8-4B9AAC75B1AE}">
            <xm:f>Listas!$C$4</xm:f>
            <xm:f>Listas!$C$2</xm:f>
            <x14:dxf>
              <fill>
                <patternFill>
                  <bgColor rgb="FFFFFF00"/>
                </patternFill>
              </fill>
            </x14:dxf>
          </x14:cfRule>
          <xm:sqref>P7</xm:sqref>
        </x14:conditionalFormatting>
        <x14:conditionalFormatting xmlns:xm="http://schemas.microsoft.com/office/excel/2006/main">
          <x14:cfRule type="cellIs" priority="8" stopIfTrue="1" operator="greaterThanOrEqual" id="{A19E5B5E-D739-4814-A26C-EC408C96A36D}">
            <xm:f>Listas!$C$2</xm:f>
            <x14:dxf>
              <font>
                <color rgb="FFFFFF00"/>
              </font>
              <fill>
                <patternFill>
                  <bgColor rgb="FFFF0000"/>
                </patternFill>
              </fill>
            </x14:dxf>
          </x14:cfRule>
          <xm:sqref>P7</xm:sqref>
        </x14:conditionalFormatting>
        <x14:conditionalFormatting xmlns:xm="http://schemas.microsoft.com/office/excel/2006/main">
          <x14:cfRule type="cellIs" priority="6" stopIfTrue="1" operator="between" id="{7B01AB49-0C71-43E8-B01E-ED40241E3CE9}">
            <xm:f>Listas!$C$4</xm:f>
            <xm:f>Listas!$C$2</xm:f>
            <x14:dxf>
              <fill>
                <patternFill>
                  <bgColor rgb="FFFFFF00"/>
                </patternFill>
              </fill>
            </x14:dxf>
          </x14:cfRule>
          <xm:sqref>P8</xm:sqref>
        </x14:conditionalFormatting>
        <x14:conditionalFormatting xmlns:xm="http://schemas.microsoft.com/office/excel/2006/main">
          <x14:cfRule type="cellIs" priority="5" stopIfTrue="1" operator="greaterThanOrEqual" id="{BCF08F1B-2612-48DA-A74E-10F3D1CC8E76}">
            <xm:f>Listas!$C$2</xm:f>
            <x14:dxf>
              <font>
                <color rgb="FFFFFF00"/>
              </font>
              <fill>
                <patternFill>
                  <bgColor rgb="FFFF0000"/>
                </patternFill>
              </fill>
            </x14:dxf>
          </x14:cfRule>
          <xm:sqref>P8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showGridLines="0" workbookViewId="0">
      <pane xSplit="3" ySplit="6" topLeftCell="D12" activePane="bottomRight" state="frozen"/>
      <selection pane="topRight" activeCell="D1" sqref="D1"/>
      <selection pane="bottomLeft" activeCell="A7" sqref="A7"/>
      <selection pane="bottomRight" activeCell="D2" sqref="D2"/>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6" customWidth="1"/>
    <col min="5" max="5" width="30.7109375" style="6" bestFit="1" customWidth="1"/>
    <col min="6" max="6" width="8.7109375" style="6" customWidth="1"/>
    <col min="7" max="11" width="19.140625" style="6" customWidth="1"/>
    <col min="12" max="12" width="15.140625" style="6" customWidth="1"/>
    <col min="13" max="13" width="10.7109375" style="6" customWidth="1"/>
    <col min="14" max="14" width="17.42578125" style="6" customWidth="1"/>
    <col min="15" max="15" width="60.42578125" style="3" customWidth="1"/>
    <col min="16" max="16" width="17.140625" style="3" customWidth="1"/>
    <col min="17" max="16384" width="9.140625" style="3"/>
  </cols>
  <sheetData>
    <row r="1" spans="1:18" s="12" customFormat="1" ht="67.5" customHeight="1">
      <c r="A1" s="9"/>
      <c r="B1" s="21"/>
      <c r="C1" s="47"/>
      <c r="E1" s="27"/>
      <c r="F1" s="27"/>
      <c r="G1" s="22"/>
      <c r="H1" s="10"/>
      <c r="I1" s="10"/>
      <c r="J1" s="10"/>
      <c r="K1" s="10"/>
      <c r="L1" s="10"/>
      <c r="M1" s="11"/>
      <c r="N1" s="11"/>
      <c r="O1" s="20"/>
      <c r="P1" s="19"/>
    </row>
    <row r="2" spans="1:18" s="12" customFormat="1" ht="15.95" customHeight="1">
      <c r="A2" s="9"/>
      <c r="B2" s="21"/>
      <c r="C2" s="47"/>
      <c r="E2" s="27"/>
      <c r="F2" s="27"/>
      <c r="G2" s="22"/>
      <c r="H2" s="10"/>
      <c r="I2" s="10"/>
      <c r="J2" s="10"/>
      <c r="K2" s="10"/>
      <c r="L2" s="10"/>
      <c r="M2" s="11"/>
      <c r="N2" s="11"/>
      <c r="O2" s="20"/>
      <c r="P2" s="19"/>
    </row>
    <row r="3" spans="1:18" s="12" customFormat="1" ht="17.100000000000001" customHeight="1" thickBot="1">
      <c r="A3" s="9"/>
      <c r="B3" s="21"/>
      <c r="C3" s="163" t="s">
        <v>168</v>
      </c>
      <c r="D3" s="164"/>
      <c r="E3" s="164"/>
      <c r="F3" s="164"/>
      <c r="G3" s="164"/>
      <c r="H3" s="164"/>
      <c r="I3" s="164"/>
      <c r="J3" s="164"/>
      <c r="K3" s="164"/>
      <c r="L3" s="164"/>
      <c r="M3" s="164"/>
      <c r="N3" s="164"/>
      <c r="O3" s="164"/>
      <c r="P3" s="164"/>
      <c r="Q3" s="164"/>
      <c r="R3" s="164"/>
    </row>
    <row r="4" spans="1:18" ht="18" customHeight="1" thickBot="1">
      <c r="A4" s="155" t="s">
        <v>20</v>
      </c>
      <c r="B4" s="157" t="s">
        <v>99</v>
      </c>
      <c r="C4" s="159" t="s">
        <v>100</v>
      </c>
      <c r="D4" s="161" t="s">
        <v>101</v>
      </c>
      <c r="E4" s="162"/>
      <c r="F4" s="174" t="s">
        <v>102</v>
      </c>
      <c r="G4" s="167" t="s">
        <v>108</v>
      </c>
      <c r="H4" s="168"/>
      <c r="I4" s="168"/>
      <c r="J4" s="168"/>
      <c r="K4" s="168"/>
      <c r="L4" s="169"/>
      <c r="M4" s="155" t="s">
        <v>109</v>
      </c>
      <c r="N4" s="170" t="s">
        <v>110</v>
      </c>
      <c r="O4" s="172" t="str">
        <f>Listas!V24</f>
        <v>Plan de persecución de oportunidades 
(sugerida para factor de oportunidades &gt;=8) 
Puede referenciar a documentos de planificación externa</v>
      </c>
      <c r="P4" s="174" t="s">
        <v>149</v>
      </c>
      <c r="Q4" s="165" t="s">
        <v>111</v>
      </c>
    </row>
    <row r="5" spans="1:18" s="4" customFormat="1" ht="41.25" customHeight="1" thickBot="1">
      <c r="A5" s="156"/>
      <c r="B5" s="158"/>
      <c r="C5" s="160"/>
      <c r="D5" s="61" t="s">
        <v>24</v>
      </c>
      <c r="E5" s="62" t="s">
        <v>25</v>
      </c>
      <c r="F5" s="175"/>
      <c r="G5" s="63" t="s">
        <v>103</v>
      </c>
      <c r="H5" s="63" t="s">
        <v>104</v>
      </c>
      <c r="I5" s="63" t="s">
        <v>105</v>
      </c>
      <c r="J5" s="63" t="s">
        <v>106</v>
      </c>
      <c r="K5" s="63" t="s">
        <v>107</v>
      </c>
      <c r="L5" s="64" t="s">
        <v>2</v>
      </c>
      <c r="M5" s="156"/>
      <c r="N5" s="171"/>
      <c r="O5" s="173"/>
      <c r="P5" s="175"/>
      <c r="Q5" s="166"/>
    </row>
    <row r="6" spans="1:18" ht="50.1" customHeight="1">
      <c r="A6" s="73">
        <v>1</v>
      </c>
      <c r="B6" s="65" t="s">
        <v>133</v>
      </c>
      <c r="C6" s="92" t="s">
        <v>155</v>
      </c>
      <c r="D6" s="66" t="s">
        <v>115</v>
      </c>
      <c r="E6" s="66" t="s">
        <v>113</v>
      </c>
      <c r="F6" s="74">
        <f>IF($D6="","",AVERAGE(VLOOKUP($D6,Listas!$K$1:$S$6,9,0),(VLOOKUP($E6,Listas!$L$1:$S$6,8,0))))</f>
        <v>5</v>
      </c>
      <c r="G6" s="66" t="s">
        <v>55</v>
      </c>
      <c r="H6" s="66" t="s">
        <v>52</v>
      </c>
      <c r="I6" s="66" t="s">
        <v>53</v>
      </c>
      <c r="J6" s="66" t="s">
        <v>52</v>
      </c>
      <c r="K6" s="66" t="s">
        <v>63</v>
      </c>
      <c r="L6" s="66" t="s">
        <v>6</v>
      </c>
      <c r="M6" s="74">
        <f>IF($G6="","",(AVERAGE(VLOOKUP($G6,Listas!$M$1:$S$6,7,0),VLOOKUP($H6,Listas!$M$1:$S$6,7,0),VLOOKUP($I6,Listas!$M$1:$S$6,7,0),VLOOKUP($J6,Listas!$M$1:$S$6,7,0),VLOOKUP($K6,Listas!$R$1:$S$6,2,0),VLOOKUP($L6,Listas!$Q$1:$S$6,3,0))))</f>
        <v>2.3333333333333335</v>
      </c>
      <c r="N6" s="74">
        <f>IF($D6="","",$F6*$M6)</f>
        <v>11.666666666666668</v>
      </c>
      <c r="O6" s="67" t="s">
        <v>166</v>
      </c>
      <c r="P6" s="75" t="s">
        <v>69</v>
      </c>
      <c r="Q6" s="91" t="s">
        <v>152</v>
      </c>
    </row>
    <row r="7" spans="1:18" ht="39" customHeight="1">
      <c r="A7" s="73">
        <f>A6+1</f>
        <v>2</v>
      </c>
      <c r="B7" s="65" t="s">
        <v>146</v>
      </c>
      <c r="C7" s="93" t="s">
        <v>141</v>
      </c>
      <c r="D7" s="68" t="s">
        <v>49</v>
      </c>
      <c r="E7" s="69" t="s">
        <v>114</v>
      </c>
      <c r="F7" s="74">
        <f>IF($D7="","",AVERAGE(VLOOKUP($D7,Listas!$K$1:$S$6,9,0),(VLOOKUP($E7,Listas!$L$1:$S$6,8,0))))</f>
        <v>4</v>
      </c>
      <c r="G7" s="68" t="s">
        <v>52</v>
      </c>
      <c r="H7" s="68" t="s">
        <v>52</v>
      </c>
      <c r="I7" s="68" t="s">
        <v>55</v>
      </c>
      <c r="J7" s="68" t="s">
        <v>55</v>
      </c>
      <c r="K7" s="68" t="s">
        <v>63</v>
      </c>
      <c r="L7" s="68" t="s">
        <v>6</v>
      </c>
      <c r="M7" s="74">
        <f>IF($G7="","",(AVERAGE(VLOOKUP($G7,Listas!$M$1:$S$6,7,0),VLOOKUP($H7,Listas!$M$1:$S$6,7,0),VLOOKUP($I7,Listas!$M$1:$S$6,7,0),VLOOKUP($J7,Listas!$M$1:$S$6,7,0),VLOOKUP($K7,Listas!$R$1:$S$6,2,0),VLOOKUP($L7,Listas!$Q$1:$S$6,3,0))))</f>
        <v>2.6666666666666665</v>
      </c>
      <c r="N7" s="77">
        <f t="shared" ref="N7:N70" si="0">IF($D7="","",$F7*$M7)</f>
        <v>10.666666666666666</v>
      </c>
      <c r="O7" s="67" t="s">
        <v>150</v>
      </c>
      <c r="P7" s="75" t="s">
        <v>68</v>
      </c>
      <c r="Q7" s="78" t="s">
        <v>112</v>
      </c>
    </row>
    <row r="8" spans="1:18" ht="66.75" customHeight="1">
      <c r="A8" s="73">
        <f t="shared" ref="A8:A71" si="1">A7+1</f>
        <v>3</v>
      </c>
      <c r="B8" s="65" t="s">
        <v>162</v>
      </c>
      <c r="C8" s="94" t="s">
        <v>161</v>
      </c>
      <c r="D8" s="68" t="s">
        <v>49</v>
      </c>
      <c r="E8" s="69" t="s">
        <v>114</v>
      </c>
      <c r="F8" s="74">
        <f>IF($D8="","",AVERAGE(VLOOKUP($D8,Listas!$K$1:$S$6,9,0),(VLOOKUP($E8,Listas!$L$1:$S$6,8,0))))</f>
        <v>4</v>
      </c>
      <c r="G8" s="68" t="s">
        <v>52</v>
      </c>
      <c r="H8" s="68" t="s">
        <v>52</v>
      </c>
      <c r="I8" s="68" t="s">
        <v>55</v>
      </c>
      <c r="J8" s="68" t="s">
        <v>55</v>
      </c>
      <c r="K8" s="68" t="s">
        <v>63</v>
      </c>
      <c r="L8" s="68" t="s">
        <v>4</v>
      </c>
      <c r="M8" s="74">
        <f>IF($G8="","",(AVERAGE(VLOOKUP($G8,Listas!$M$1:$S$6,7,0),VLOOKUP($H8,Listas!$M$1:$S$6,7,0),VLOOKUP($I8,Listas!$M$1:$S$6,7,0),VLOOKUP($J8,Listas!$M$1:$S$6,7,0),VLOOKUP($K8,Listas!$R$1:$S$6,2,0),VLOOKUP($L8,Listas!$Q$1:$S$6,3,0))))</f>
        <v>2.8333333333333335</v>
      </c>
      <c r="N8" s="77">
        <f t="shared" si="0"/>
        <v>11.333333333333334</v>
      </c>
      <c r="O8" s="67" t="s">
        <v>158</v>
      </c>
      <c r="P8" s="75" t="s">
        <v>68</v>
      </c>
      <c r="Q8" s="78" t="s">
        <v>112</v>
      </c>
    </row>
    <row r="9" spans="1:18" ht="78.75" customHeight="1">
      <c r="A9" s="73">
        <f t="shared" si="1"/>
        <v>4</v>
      </c>
      <c r="B9" s="70" t="s">
        <v>146</v>
      </c>
      <c r="C9" s="93" t="s">
        <v>142</v>
      </c>
      <c r="D9" s="68" t="s">
        <v>49</v>
      </c>
      <c r="E9" s="69" t="s">
        <v>114</v>
      </c>
      <c r="F9" s="74">
        <f>IF($D9="","",AVERAGE(VLOOKUP($D9,Listas!$K$1:$S$6,9,0),(VLOOKUP($E9,Listas!$L$1:$S$6,8,0))))</f>
        <v>4</v>
      </c>
      <c r="G9" s="68" t="s">
        <v>55</v>
      </c>
      <c r="H9" s="68" t="s">
        <v>55</v>
      </c>
      <c r="I9" s="68" t="s">
        <v>55</v>
      </c>
      <c r="J9" s="68" t="s">
        <v>55</v>
      </c>
      <c r="K9" s="68" t="s">
        <v>63</v>
      </c>
      <c r="L9" s="68" t="s">
        <v>6</v>
      </c>
      <c r="M9" s="74">
        <f>IF($G9="","",(AVERAGE(VLOOKUP($G9,Listas!$M$1:$S$6,7,0),VLOOKUP($H9,Listas!$M$1:$S$6,7,0),VLOOKUP($I9,Listas!$M$1:$S$6,7,0),VLOOKUP($J9,Listas!$M$1:$S$6,7,0),VLOOKUP($K9,Listas!$R$1:$S$6,2,0),VLOOKUP($L9,Listas!$Q$1:$S$6,3,0))))</f>
        <v>3.6666666666666665</v>
      </c>
      <c r="N9" s="77">
        <f t="shared" si="0"/>
        <v>14.666666666666666</v>
      </c>
      <c r="O9" s="67" t="s">
        <v>167</v>
      </c>
      <c r="P9" s="75" t="s">
        <v>69</v>
      </c>
      <c r="Q9" s="78" t="s">
        <v>112</v>
      </c>
    </row>
    <row r="10" spans="1:18" ht="51">
      <c r="A10" s="73">
        <f t="shared" si="1"/>
        <v>5</v>
      </c>
      <c r="B10" s="70" t="s">
        <v>135</v>
      </c>
      <c r="C10" s="94" t="s">
        <v>151</v>
      </c>
      <c r="D10" s="68" t="s">
        <v>49</v>
      </c>
      <c r="E10" s="69" t="s">
        <v>114</v>
      </c>
      <c r="F10" s="74">
        <f>IF($D10="","",AVERAGE(VLOOKUP($D10,Listas!$K$1:$S$6,9,0),(VLOOKUP($E10,Listas!$L$1:$S$6,8,0))))</f>
        <v>4</v>
      </c>
      <c r="G10" s="68" t="s">
        <v>52</v>
      </c>
      <c r="H10" s="68" t="s">
        <v>52</v>
      </c>
      <c r="I10" s="68" t="s">
        <v>55</v>
      </c>
      <c r="J10" s="68" t="s">
        <v>55</v>
      </c>
      <c r="K10" s="68" t="s">
        <v>63</v>
      </c>
      <c r="L10" s="68" t="s">
        <v>3</v>
      </c>
      <c r="M10" s="74">
        <f>IF($G10="","",(AVERAGE(VLOOKUP($G10,Listas!$M$1:$S$6,7,0),VLOOKUP($H10,Listas!$M$1:$S$6,7,0),VLOOKUP($I10,Listas!$M$1:$S$6,7,0),VLOOKUP($J10,Listas!$M$1:$S$6,7,0),VLOOKUP($K10,Listas!$R$1:$S$6,2,0),VLOOKUP($L10,Listas!$Q$1:$S$6,3,0))))</f>
        <v>2.5</v>
      </c>
      <c r="N10" s="77">
        <f t="shared" si="0"/>
        <v>10</v>
      </c>
      <c r="O10" s="67" t="s">
        <v>159</v>
      </c>
      <c r="P10" s="75" t="s">
        <v>69</v>
      </c>
      <c r="Q10" s="76" t="s">
        <v>152</v>
      </c>
    </row>
    <row r="11" spans="1:18" ht="33" customHeight="1">
      <c r="A11" s="73">
        <f t="shared" si="1"/>
        <v>6</v>
      </c>
      <c r="B11" s="71" t="s">
        <v>140</v>
      </c>
      <c r="C11" s="94" t="s">
        <v>143</v>
      </c>
      <c r="D11" s="68" t="s">
        <v>115</v>
      </c>
      <c r="E11" s="68" t="s">
        <v>113</v>
      </c>
      <c r="F11" s="74">
        <f>IF($D11="","",AVERAGE(VLOOKUP($D11,Listas!$K$1:$S$6,9,0),(VLOOKUP($E11,Listas!$L$1:$S$6,8,0))))</f>
        <v>5</v>
      </c>
      <c r="G11" s="68" t="s">
        <v>52</v>
      </c>
      <c r="H11" s="68" t="s">
        <v>52</v>
      </c>
      <c r="I11" s="68" t="s">
        <v>54</v>
      </c>
      <c r="J11" s="68" t="s">
        <v>55</v>
      </c>
      <c r="K11" s="68" t="s">
        <v>64</v>
      </c>
      <c r="L11" s="68" t="s">
        <v>6</v>
      </c>
      <c r="M11" s="74">
        <f>IF($G11="","",(AVERAGE(VLOOKUP($G11,Listas!$M$1:$S$6,7,0),VLOOKUP($H11,Listas!$M$1:$S$6,7,0),VLOOKUP($I11,Listas!$M$1:$S$6,7,0),VLOOKUP($J11,Listas!$M$1:$S$6,7,0),VLOOKUP($K11,Listas!$R$1:$S$6,2,0),VLOOKUP($L11,Listas!$Q$1:$S$6,3,0))))</f>
        <v>2.6666666666666665</v>
      </c>
      <c r="N11" s="77">
        <f t="shared" si="0"/>
        <v>13.333333333333332</v>
      </c>
      <c r="O11" s="67" t="s">
        <v>160</v>
      </c>
      <c r="P11" s="75" t="s">
        <v>69</v>
      </c>
      <c r="Q11" s="76" t="s">
        <v>112</v>
      </c>
    </row>
    <row r="12" spans="1:18" ht="92.25" customHeight="1">
      <c r="A12" s="73">
        <f t="shared" si="1"/>
        <v>7</v>
      </c>
      <c r="B12" s="70" t="s">
        <v>135</v>
      </c>
      <c r="C12" s="94" t="s">
        <v>153</v>
      </c>
      <c r="D12" s="68" t="s">
        <v>49</v>
      </c>
      <c r="E12" s="69" t="s">
        <v>114</v>
      </c>
      <c r="F12" s="74">
        <f>IF($D12="","",AVERAGE(VLOOKUP($D12,Listas!$K$1:$S$6,9,0),(VLOOKUP($E12,Listas!$L$1:$S$6,8,0))))</f>
        <v>4</v>
      </c>
      <c r="G12" s="68" t="s">
        <v>52</v>
      </c>
      <c r="H12" s="68" t="s">
        <v>52</v>
      </c>
      <c r="I12" s="68" t="s">
        <v>55</v>
      </c>
      <c r="J12" s="68" t="s">
        <v>55</v>
      </c>
      <c r="K12" s="68" t="s">
        <v>64</v>
      </c>
      <c r="L12" s="68" t="s">
        <v>6</v>
      </c>
      <c r="M12" s="74">
        <f>IF($G12="","",(AVERAGE(VLOOKUP($G12,Listas!$M$1:$S$6,7,0),VLOOKUP($H12,Listas!$M$1:$S$6,7,0),VLOOKUP($I12,Listas!$M$1:$S$6,7,0),VLOOKUP($J12,Listas!$M$1:$S$6,7,0),VLOOKUP($K12,Listas!$R$1:$S$6,2,0),VLOOKUP($L12,Listas!$Q$1:$S$6,3,0))))</f>
        <v>2.8333333333333335</v>
      </c>
      <c r="N12" s="77">
        <f t="shared" si="0"/>
        <v>11.333333333333334</v>
      </c>
      <c r="O12" s="72" t="s">
        <v>157</v>
      </c>
      <c r="P12" s="75" t="s">
        <v>69</v>
      </c>
      <c r="Q12" s="76" t="s">
        <v>152</v>
      </c>
    </row>
    <row r="13" spans="1:18" ht="14.25" customHeight="1">
      <c r="A13" s="40">
        <f t="shared" si="1"/>
        <v>8</v>
      </c>
      <c r="B13" s="33"/>
      <c r="C13" s="33"/>
      <c r="D13" s="36"/>
      <c r="E13" s="36"/>
      <c r="F13" s="37" t="str">
        <f>IF($D13="","",AVERAGE(VLOOKUP($D13,Listas!$K$1:$S$6,9,0),(VLOOKUP($E13,Listas!$L$1:$S$6,8,0))))</f>
        <v/>
      </c>
      <c r="G13" s="36"/>
      <c r="H13" s="36"/>
      <c r="I13" s="36"/>
      <c r="J13" s="36"/>
      <c r="K13" s="36"/>
      <c r="L13" s="36"/>
      <c r="M13" s="37" t="str">
        <f>IF($G13="","",(AVERAGE(VLOOKUP($G13,Listas!$M$1:$S$6,7,0),VLOOKUP($H13,Listas!$M$1:$S$6,7,0),VLOOKUP($I13,Listas!$M$1:$S$6,7,0),VLOOKUP($J13,Listas!$M$1:$S$6,7,0),VLOOKUP($K13,Listas!$R$1:$S$6,2,0),VLOOKUP($L13,Listas!$Q$1:$S$6,3,0))))</f>
        <v/>
      </c>
      <c r="N13" s="34" t="str">
        <f t="shared" si="0"/>
        <v/>
      </c>
      <c r="O13" s="33"/>
      <c r="P13" s="41"/>
      <c r="Q13" s="41"/>
    </row>
    <row r="14" spans="1:18" ht="14.25" customHeight="1" thickBot="1">
      <c r="A14" s="40">
        <f t="shared" si="1"/>
        <v>9</v>
      </c>
      <c r="B14" s="33"/>
      <c r="C14" s="57"/>
      <c r="D14" s="36"/>
      <c r="E14" s="36"/>
      <c r="F14" s="37" t="str">
        <f>IF($D14="","",AVERAGE(VLOOKUP($D14,Listas!$K$1:$S$6,9,0),(VLOOKUP($E14,Listas!$L$1:$S$6,8,0))))</f>
        <v/>
      </c>
      <c r="G14" s="36"/>
      <c r="H14" s="36"/>
      <c r="I14" s="36"/>
      <c r="J14" s="36"/>
      <c r="K14" s="36"/>
      <c r="L14" s="36"/>
      <c r="M14" s="37" t="str">
        <f>IF($G14="","",(AVERAGE(VLOOKUP($G14,Listas!$M$1:$S$6,7,0),VLOOKUP($H14,Listas!$M$1:$S$6,7,0),VLOOKUP($I14,Listas!$M$1:$S$6,7,0),VLOOKUP($J14,Listas!$M$1:$S$6,7,0),VLOOKUP($K14,Listas!$R$1:$S$6,2,0),VLOOKUP($L14,Listas!$Q$1:$S$6,3,0))))</f>
        <v/>
      </c>
      <c r="N14" s="34" t="str">
        <f t="shared" si="0"/>
        <v/>
      </c>
      <c r="O14" s="33"/>
      <c r="P14" s="41"/>
      <c r="Q14" s="41"/>
    </row>
    <row r="15" spans="1:18" ht="72.95" customHeight="1" thickBot="1">
      <c r="A15" s="40">
        <f t="shared" si="1"/>
        <v>10</v>
      </c>
      <c r="B15" s="56"/>
      <c r="C15" s="59" t="s">
        <v>163</v>
      </c>
      <c r="D15" s="55"/>
      <c r="E15" s="36"/>
      <c r="F15" s="37" t="str">
        <f>IF($D15="","",AVERAGE(VLOOKUP($D15,Listas!$K$1:$S$6,9,0),(VLOOKUP($E15,Listas!$L$1:$S$6,8,0))))</f>
        <v/>
      </c>
      <c r="G15" s="36"/>
      <c r="H15" s="36"/>
      <c r="I15" s="36"/>
      <c r="J15" s="36"/>
      <c r="K15" s="36"/>
      <c r="L15" s="36"/>
      <c r="M15" s="37" t="str">
        <f>IF($G15="","",(AVERAGE(VLOOKUP($G15,Listas!$M$1:$S$6,7,0),VLOOKUP($H15,Listas!$M$1:$S$6,7,0),VLOOKUP($I15,Listas!$M$1:$S$6,7,0),VLOOKUP($J15,Listas!$M$1:$S$6,7,0),VLOOKUP($K15,Listas!$R$1:$S$6,2,0),VLOOKUP($L15,Listas!$Q$1:$S$6,3,0))))</f>
        <v/>
      </c>
      <c r="N15" s="34" t="str">
        <f t="shared" si="0"/>
        <v/>
      </c>
      <c r="O15" s="33"/>
      <c r="P15" s="41"/>
      <c r="Q15" s="41"/>
    </row>
    <row r="16" spans="1:18" ht="14.25" customHeight="1">
      <c r="A16" s="40">
        <f t="shared" si="1"/>
        <v>11</v>
      </c>
      <c r="B16" s="33"/>
      <c r="C16" s="58"/>
      <c r="D16" s="36"/>
      <c r="E16" s="36"/>
      <c r="F16" s="37" t="str">
        <f>IF($D16="","",AVERAGE(VLOOKUP($D16,Listas!$K$1:$S$6,9,0),(VLOOKUP($E16,Listas!$L$1:$S$6,8,0))))</f>
        <v/>
      </c>
      <c r="G16" s="36"/>
      <c r="H16" s="36"/>
      <c r="I16" s="36"/>
      <c r="J16" s="36"/>
      <c r="K16" s="36"/>
      <c r="L16" s="36"/>
      <c r="M16" s="37" t="str">
        <f>IF($G16="","",(AVERAGE(VLOOKUP($G16,Listas!$M$1:$S$6,7,0),VLOOKUP($H16,Listas!$M$1:$S$6,7,0),VLOOKUP($I16,Listas!$M$1:$S$6,7,0),VLOOKUP($J16,Listas!$M$1:$S$6,7,0),VLOOKUP($K16,Listas!$R$1:$S$6,2,0),VLOOKUP($L16,Listas!$Q$1:$S$6,3,0))))</f>
        <v/>
      </c>
      <c r="N16" s="34" t="str">
        <f t="shared" si="0"/>
        <v/>
      </c>
      <c r="O16" s="33"/>
      <c r="P16" s="41"/>
      <c r="Q16" s="41"/>
    </row>
    <row r="17" spans="1:17" ht="14.25" customHeight="1">
      <c r="A17" s="40">
        <f t="shared" si="1"/>
        <v>12</v>
      </c>
      <c r="B17" s="33"/>
      <c r="C17" s="33"/>
      <c r="D17" s="36"/>
      <c r="E17" s="36"/>
      <c r="F17" s="37" t="str">
        <f>IF($D17="","",AVERAGE(VLOOKUP($D17,Listas!$K$1:$S$6,9,0),(VLOOKUP($E17,Listas!$L$1:$S$6,8,0))))</f>
        <v/>
      </c>
      <c r="G17" s="36"/>
      <c r="H17" s="36"/>
      <c r="I17" s="36"/>
      <c r="J17" s="36"/>
      <c r="K17" s="36"/>
      <c r="L17" s="36"/>
      <c r="M17" s="37" t="str">
        <f>IF($G17="","",(AVERAGE(VLOOKUP($G17,Listas!$M$1:$S$6,7,0),VLOOKUP($H17,Listas!$M$1:$S$6,7,0),VLOOKUP($I17,Listas!$M$1:$S$6,7,0),VLOOKUP($J17,Listas!$M$1:$S$6,7,0),VLOOKUP($K17,Listas!$R$1:$S$6,2,0),VLOOKUP($L17,Listas!$Q$1:$S$6,3,0))))</f>
        <v/>
      </c>
      <c r="N17" s="34" t="str">
        <f t="shared" si="0"/>
        <v/>
      </c>
      <c r="O17" s="33"/>
      <c r="P17" s="41"/>
      <c r="Q17" s="41"/>
    </row>
    <row r="18" spans="1:17" ht="14.25" customHeight="1">
      <c r="A18" s="40">
        <f t="shared" si="1"/>
        <v>13</v>
      </c>
      <c r="B18" s="33"/>
      <c r="C18" s="33"/>
      <c r="D18" s="36"/>
      <c r="E18" s="36"/>
      <c r="F18" s="37" t="str">
        <f>IF($D18="","",AVERAGE(VLOOKUP($D18,Listas!$K$1:$S$6,9,0),(VLOOKUP($E18,Listas!$L$1:$S$6,8,0))))</f>
        <v/>
      </c>
      <c r="G18" s="36"/>
      <c r="H18" s="36"/>
      <c r="I18" s="36"/>
      <c r="J18" s="36"/>
      <c r="K18" s="36"/>
      <c r="L18" s="36"/>
      <c r="M18" s="37" t="str">
        <f>IF($G18="","",(AVERAGE(VLOOKUP($G18,Listas!$M$1:$S$6,7,0),VLOOKUP($H18,Listas!$M$1:$S$6,7,0),VLOOKUP($I18,Listas!$M$1:$S$6,7,0),VLOOKUP($J18,Listas!$M$1:$S$6,7,0),VLOOKUP($K18,Listas!$R$1:$S$6,2,0),VLOOKUP($L18,Listas!$Q$1:$S$6,3,0))))</f>
        <v/>
      </c>
      <c r="N18" s="34" t="str">
        <f t="shared" si="0"/>
        <v/>
      </c>
      <c r="O18" s="33"/>
      <c r="P18" s="41"/>
      <c r="Q18" s="41"/>
    </row>
    <row r="19" spans="1:17" ht="14.25" customHeight="1">
      <c r="A19" s="40">
        <f t="shared" si="1"/>
        <v>14</v>
      </c>
      <c r="B19" s="33"/>
      <c r="C19" s="33"/>
      <c r="D19" s="36"/>
      <c r="E19" s="36"/>
      <c r="F19" s="37" t="str">
        <f>IF($D19="","",AVERAGE(VLOOKUP($D19,Listas!$K$1:$S$6,9,0),(VLOOKUP($E19,Listas!$L$1:$S$6,8,0))))</f>
        <v/>
      </c>
      <c r="G19" s="36"/>
      <c r="H19" s="36"/>
      <c r="I19" s="36"/>
      <c r="J19" s="36"/>
      <c r="K19" s="36"/>
      <c r="L19" s="36"/>
      <c r="M19" s="37" t="str">
        <f>IF($G19="","",(AVERAGE(VLOOKUP($G19,Listas!$M$1:$S$6,7,0),VLOOKUP($H19,Listas!$M$1:$S$6,7,0),VLOOKUP($I19,Listas!$M$1:$S$6,7,0),VLOOKUP($J19,Listas!$M$1:$S$6,7,0),VLOOKUP($K19,Listas!$R$1:$S$6,2,0),VLOOKUP($L19,Listas!$Q$1:$S$6,3,0))))</f>
        <v/>
      </c>
      <c r="N19" s="34" t="str">
        <f t="shared" si="0"/>
        <v/>
      </c>
      <c r="O19" s="33"/>
      <c r="P19" s="41"/>
      <c r="Q19" s="41"/>
    </row>
    <row r="20" spans="1:17" ht="14.25" customHeight="1">
      <c r="A20" s="40">
        <f t="shared" si="1"/>
        <v>15</v>
      </c>
      <c r="B20" s="33"/>
      <c r="C20" s="33"/>
      <c r="D20" s="36"/>
      <c r="E20" s="36"/>
      <c r="F20" s="37" t="str">
        <f>IF($D20="","",AVERAGE(VLOOKUP($D20,Listas!$K$1:$S$6,9,0),(VLOOKUP($E20,Listas!$L$1:$S$6,8,0))))</f>
        <v/>
      </c>
      <c r="G20" s="36"/>
      <c r="H20" s="36"/>
      <c r="I20" s="36"/>
      <c r="J20" s="36"/>
      <c r="K20" s="36"/>
      <c r="L20" s="36"/>
      <c r="M20" s="37" t="str">
        <f>IF($G20="","",(AVERAGE(VLOOKUP($G20,Listas!$M$1:$S$6,7,0),VLOOKUP($H20,Listas!$M$1:$S$6,7,0),VLOOKUP($I20,Listas!$M$1:$S$6,7,0),VLOOKUP($J20,Listas!$M$1:$S$6,7,0),VLOOKUP($K20,Listas!$R$1:$S$6,2,0),VLOOKUP($L20,Listas!$Q$1:$S$6,3,0))))</f>
        <v/>
      </c>
      <c r="N20" s="34" t="str">
        <f t="shared" si="0"/>
        <v/>
      </c>
      <c r="O20" s="33"/>
      <c r="P20" s="41"/>
      <c r="Q20" s="41"/>
    </row>
    <row r="21" spans="1:17" ht="14.25" customHeight="1">
      <c r="A21" s="40">
        <f t="shared" si="1"/>
        <v>16</v>
      </c>
      <c r="B21" s="33"/>
      <c r="C21" s="33"/>
      <c r="D21" s="36"/>
      <c r="E21" s="36"/>
      <c r="F21" s="37" t="str">
        <f>IF($D21="","",AVERAGE(VLOOKUP($D21,Listas!$K$1:$S$6,9,0),(VLOOKUP($E21,Listas!$L$1:$S$6,8,0))))</f>
        <v/>
      </c>
      <c r="G21" s="36"/>
      <c r="H21" s="36"/>
      <c r="I21" s="36"/>
      <c r="J21" s="36"/>
      <c r="K21" s="36"/>
      <c r="L21" s="36"/>
      <c r="M21" s="37" t="str">
        <f>IF($G21="","",(AVERAGE(VLOOKUP($G21,Listas!$M$1:$S$6,7,0),VLOOKUP($H21,Listas!$M$1:$S$6,7,0),VLOOKUP($I21,Listas!$M$1:$S$6,7,0),VLOOKUP($J21,Listas!$M$1:$S$6,7,0),VLOOKUP($K21,Listas!$R$1:$S$6,2,0),VLOOKUP($L21,Listas!$Q$1:$S$6,3,0))))</f>
        <v/>
      </c>
      <c r="N21" s="34" t="str">
        <f t="shared" si="0"/>
        <v/>
      </c>
      <c r="O21" s="33"/>
      <c r="P21" s="41"/>
      <c r="Q21" s="41"/>
    </row>
    <row r="22" spans="1:17" ht="14.25" customHeight="1">
      <c r="A22" s="40">
        <f t="shared" si="1"/>
        <v>17</v>
      </c>
      <c r="B22" s="33"/>
      <c r="C22" s="33"/>
      <c r="D22" s="36"/>
      <c r="E22" s="36"/>
      <c r="F22" s="37" t="str">
        <f>IF($D22="","",AVERAGE(VLOOKUP($D22,Listas!$K$1:$S$6,9,0),(VLOOKUP($E22,Listas!$L$1:$S$6,8,0))))</f>
        <v/>
      </c>
      <c r="G22" s="36"/>
      <c r="H22" s="36"/>
      <c r="I22" s="36"/>
      <c r="J22" s="36"/>
      <c r="K22" s="36"/>
      <c r="L22" s="36"/>
      <c r="M22" s="37" t="str">
        <f>IF($G22="","",(AVERAGE(VLOOKUP($G22,Listas!$M$1:$S$6,7,0),VLOOKUP($H22,Listas!$M$1:$S$6,7,0),VLOOKUP($I22,Listas!$M$1:$S$6,7,0),VLOOKUP($J22,Listas!$M$1:$S$6,7,0),VLOOKUP($K22,Listas!$R$1:$S$6,2,0),VLOOKUP($L22,Listas!$Q$1:$S$6,3,0))))</f>
        <v/>
      </c>
      <c r="N22" s="34" t="str">
        <f t="shared" si="0"/>
        <v/>
      </c>
      <c r="O22" s="33"/>
      <c r="P22" s="41"/>
      <c r="Q22" s="41"/>
    </row>
    <row r="23" spans="1:17" ht="14.25" customHeight="1">
      <c r="A23" s="40">
        <f t="shared" si="1"/>
        <v>18</v>
      </c>
      <c r="B23" s="33"/>
      <c r="C23" s="33"/>
      <c r="D23" s="36"/>
      <c r="E23" s="36"/>
      <c r="F23" s="37" t="str">
        <f>IF($D23="","",AVERAGE(VLOOKUP($D23,Listas!$K$1:$S$6,9,0),(VLOOKUP($E23,Listas!$L$1:$S$6,8,0))))</f>
        <v/>
      </c>
      <c r="G23" s="36"/>
      <c r="H23" s="36"/>
      <c r="I23" s="36"/>
      <c r="J23" s="36"/>
      <c r="K23" s="36"/>
      <c r="L23" s="36"/>
      <c r="M23" s="37" t="str">
        <f>IF($G23="","",(AVERAGE(VLOOKUP($G23,Listas!$M$1:$S$6,7,0),VLOOKUP($H23,Listas!$M$1:$S$6,7,0),VLOOKUP($I23,Listas!$M$1:$S$6,7,0),VLOOKUP($J23,Listas!$M$1:$S$6,7,0),VLOOKUP($K23,Listas!$R$1:$S$6,2,0),VLOOKUP($L23,Listas!$Q$1:$S$6,3,0))))</f>
        <v/>
      </c>
      <c r="N23" s="34" t="str">
        <f t="shared" si="0"/>
        <v/>
      </c>
      <c r="O23" s="33"/>
      <c r="P23" s="41"/>
      <c r="Q23" s="41"/>
    </row>
    <row r="24" spans="1:17" ht="14.25" customHeight="1">
      <c r="A24" s="40">
        <f t="shared" si="1"/>
        <v>19</v>
      </c>
      <c r="B24" s="33"/>
      <c r="C24" s="33"/>
      <c r="D24" s="36"/>
      <c r="E24" s="36"/>
      <c r="F24" s="37" t="str">
        <f>IF($D24="","",AVERAGE(VLOOKUP($D24,Listas!$K$1:$S$6,9,0),(VLOOKUP($E24,Listas!$L$1:$S$6,8,0))))</f>
        <v/>
      </c>
      <c r="G24" s="36"/>
      <c r="H24" s="36"/>
      <c r="I24" s="36"/>
      <c r="J24" s="36"/>
      <c r="K24" s="36"/>
      <c r="L24" s="36"/>
      <c r="M24" s="37" t="str">
        <f>IF($G24="","",(AVERAGE(VLOOKUP($G24,Listas!$M$1:$S$6,7,0),VLOOKUP($H24,Listas!$M$1:$S$6,7,0),VLOOKUP($I24,Listas!$M$1:$S$6,7,0),VLOOKUP($J24,Listas!$M$1:$S$6,7,0),VLOOKUP($K24,Listas!$R$1:$S$6,2,0),VLOOKUP($L24,Listas!$Q$1:$S$6,3,0))))</f>
        <v/>
      </c>
      <c r="N24" s="34" t="str">
        <f t="shared" si="0"/>
        <v/>
      </c>
      <c r="O24" s="33"/>
      <c r="P24" s="41"/>
      <c r="Q24" s="41"/>
    </row>
    <row r="25" spans="1:17" ht="14.25" customHeight="1">
      <c r="A25" s="40">
        <f t="shared" si="1"/>
        <v>20</v>
      </c>
      <c r="B25" s="33"/>
      <c r="C25" s="33"/>
      <c r="D25" s="36"/>
      <c r="E25" s="36"/>
      <c r="F25" s="37" t="str">
        <f>IF($D25="","",AVERAGE(VLOOKUP($D25,Listas!$K$1:$S$6,9,0),(VLOOKUP($E25,Listas!$L$1:$S$6,8,0))))</f>
        <v/>
      </c>
      <c r="G25" s="36"/>
      <c r="H25" s="36"/>
      <c r="I25" s="36"/>
      <c r="J25" s="36"/>
      <c r="K25" s="36"/>
      <c r="L25" s="36"/>
      <c r="M25" s="37" t="str">
        <f>IF($G25="","",(AVERAGE(VLOOKUP($G25,Listas!$M$1:$S$6,7,0),VLOOKUP($H25,Listas!$M$1:$S$6,7,0),VLOOKUP($I25,Listas!$M$1:$S$6,7,0),VLOOKUP($J25,Listas!$M$1:$S$6,7,0),VLOOKUP($K25,Listas!$R$1:$S$6,2,0),VLOOKUP($L25,Listas!$Q$1:$S$6,3,0))))</f>
        <v/>
      </c>
      <c r="N25" s="34" t="str">
        <f t="shared" si="0"/>
        <v/>
      </c>
      <c r="O25" s="33"/>
      <c r="P25" s="41"/>
      <c r="Q25" s="41"/>
    </row>
    <row r="26" spans="1:17" ht="14.25" customHeight="1">
      <c r="A26" s="40">
        <f t="shared" si="1"/>
        <v>21</v>
      </c>
      <c r="B26" s="33"/>
      <c r="C26" s="33"/>
      <c r="D26" s="36"/>
      <c r="E26" s="36"/>
      <c r="F26" s="37" t="str">
        <f>IF($D26="","",AVERAGE(VLOOKUP($D26,Listas!$K$1:$S$6,9,0),(VLOOKUP($E26,Listas!$L$1:$S$6,8,0))))</f>
        <v/>
      </c>
      <c r="G26" s="36"/>
      <c r="H26" s="36"/>
      <c r="I26" s="36"/>
      <c r="J26" s="36"/>
      <c r="K26" s="36"/>
      <c r="L26" s="36"/>
      <c r="M26" s="37" t="str">
        <f>IF($G26="","",(AVERAGE(VLOOKUP($G26,Listas!$M$1:$S$6,7,0),VLOOKUP($H26,Listas!$M$1:$S$6,7,0),VLOOKUP($I26,Listas!$M$1:$S$6,7,0),VLOOKUP($J26,Listas!$M$1:$S$6,7,0),VLOOKUP($K26,Listas!$R$1:$S$6,2,0),VLOOKUP($L26,Listas!$Q$1:$S$6,3,0))))</f>
        <v/>
      </c>
      <c r="N26" s="34" t="str">
        <f t="shared" si="0"/>
        <v/>
      </c>
      <c r="O26" s="33"/>
      <c r="P26" s="41"/>
      <c r="Q26" s="41"/>
    </row>
    <row r="27" spans="1:17" ht="14.25" customHeight="1">
      <c r="A27" s="40">
        <f t="shared" si="1"/>
        <v>22</v>
      </c>
      <c r="B27" s="33"/>
      <c r="C27" s="33"/>
      <c r="D27" s="36"/>
      <c r="E27" s="36"/>
      <c r="F27" s="37" t="str">
        <f>IF($D27="","",AVERAGE(VLOOKUP($D27,Listas!$K$1:$S$6,9,0),(VLOOKUP($E27,Listas!$L$1:$S$6,8,0))))</f>
        <v/>
      </c>
      <c r="G27" s="36"/>
      <c r="H27" s="36"/>
      <c r="I27" s="36"/>
      <c r="J27" s="36"/>
      <c r="K27" s="36"/>
      <c r="L27" s="36"/>
      <c r="M27" s="37" t="str">
        <f>IF($G27="","",(AVERAGE(VLOOKUP($G27,Listas!$M$1:$S$6,7,0),VLOOKUP($H27,Listas!$M$1:$S$6,7,0),VLOOKUP($I27,Listas!$M$1:$S$6,7,0),VLOOKUP($J27,Listas!$M$1:$S$6,7,0),VLOOKUP($K27,Listas!$R$1:$S$6,2,0),VLOOKUP($L27,Listas!$Q$1:$S$6,3,0))))</f>
        <v/>
      </c>
      <c r="N27" s="34" t="str">
        <f t="shared" si="0"/>
        <v/>
      </c>
      <c r="O27" s="33"/>
      <c r="P27" s="41"/>
      <c r="Q27" s="41"/>
    </row>
    <row r="28" spans="1:17" ht="14.25" customHeight="1">
      <c r="A28" s="40">
        <f t="shared" si="1"/>
        <v>23</v>
      </c>
      <c r="B28" s="33"/>
      <c r="C28" s="33"/>
      <c r="D28" s="36"/>
      <c r="E28" s="36"/>
      <c r="F28" s="37" t="str">
        <f>IF($D28="","",AVERAGE(VLOOKUP($D28,Listas!$K$1:$S$6,9,0),(VLOOKUP($E28,Listas!$L$1:$S$6,8,0))))</f>
        <v/>
      </c>
      <c r="G28" s="36"/>
      <c r="H28" s="36"/>
      <c r="I28" s="36"/>
      <c r="J28" s="36"/>
      <c r="K28" s="36"/>
      <c r="L28" s="36"/>
      <c r="M28" s="37" t="str">
        <f>IF($G28="","",(AVERAGE(VLOOKUP($G28,Listas!$M$1:$S$6,7,0),VLOOKUP($H28,Listas!$M$1:$S$6,7,0),VLOOKUP($I28,Listas!$M$1:$S$6,7,0),VLOOKUP($J28,Listas!$M$1:$S$6,7,0),VLOOKUP($K28,Listas!$R$1:$S$6,2,0),VLOOKUP($L28,Listas!$Q$1:$S$6,3,0))))</f>
        <v/>
      </c>
      <c r="N28" s="34" t="str">
        <f t="shared" si="0"/>
        <v/>
      </c>
      <c r="O28" s="33"/>
      <c r="P28" s="41"/>
      <c r="Q28" s="41"/>
    </row>
    <row r="29" spans="1:17" ht="14.25" customHeight="1">
      <c r="A29" s="40">
        <f t="shared" si="1"/>
        <v>24</v>
      </c>
      <c r="B29" s="33"/>
      <c r="C29" s="33"/>
      <c r="D29" s="36"/>
      <c r="E29" s="36"/>
      <c r="F29" s="37" t="str">
        <f>IF($D29="","",AVERAGE(VLOOKUP($D29,Listas!$K$1:$S$6,9,0),(VLOOKUP($E29,Listas!$L$1:$S$6,8,0))))</f>
        <v/>
      </c>
      <c r="G29" s="36"/>
      <c r="H29" s="36"/>
      <c r="I29" s="36"/>
      <c r="J29" s="36"/>
      <c r="K29" s="36"/>
      <c r="L29" s="36"/>
      <c r="M29" s="37" t="str">
        <f>IF($G29="","",(AVERAGE(VLOOKUP($G29,Listas!$M$1:$S$6,7,0),VLOOKUP($H29,Listas!$M$1:$S$6,7,0),VLOOKUP($I29,Listas!$M$1:$S$6,7,0),VLOOKUP($J29,Listas!$M$1:$S$6,7,0),VLOOKUP($K29,Listas!$R$1:$S$6,2,0),VLOOKUP($L29,Listas!$Q$1:$S$6,3,0))))</f>
        <v/>
      </c>
      <c r="N29" s="34" t="str">
        <f t="shared" si="0"/>
        <v/>
      </c>
      <c r="O29" s="33"/>
      <c r="P29" s="41"/>
      <c r="Q29" s="41"/>
    </row>
    <row r="30" spans="1:17" ht="14.25" customHeight="1">
      <c r="A30" s="40">
        <f t="shared" si="1"/>
        <v>25</v>
      </c>
      <c r="B30" s="33"/>
      <c r="C30" s="33"/>
      <c r="D30" s="36"/>
      <c r="E30" s="36"/>
      <c r="F30" s="37" t="str">
        <f>IF($D30="","",AVERAGE(VLOOKUP($D30,Listas!$K$1:$S$6,9,0),(VLOOKUP($E30,Listas!$L$1:$S$6,8,0))))</f>
        <v/>
      </c>
      <c r="G30" s="36"/>
      <c r="H30" s="36"/>
      <c r="I30" s="36"/>
      <c r="J30" s="36"/>
      <c r="K30" s="36"/>
      <c r="L30" s="36"/>
      <c r="M30" s="37" t="str">
        <f>IF($G30="","",(AVERAGE(VLOOKUP($G30,Listas!$M$1:$S$6,7,0),VLOOKUP($H30,Listas!$M$1:$S$6,7,0),VLOOKUP($I30,Listas!$M$1:$S$6,7,0),VLOOKUP($J30,Listas!$M$1:$S$6,7,0),VLOOKUP($K30,Listas!$R$1:$S$6,2,0),VLOOKUP($L30,Listas!$Q$1:$S$6,3,0))))</f>
        <v/>
      </c>
      <c r="N30" s="34" t="str">
        <f t="shared" si="0"/>
        <v/>
      </c>
      <c r="O30" s="33"/>
      <c r="P30" s="41"/>
      <c r="Q30" s="41"/>
    </row>
    <row r="31" spans="1:17" ht="14.25" customHeight="1">
      <c r="A31" s="40">
        <f t="shared" si="1"/>
        <v>26</v>
      </c>
      <c r="B31" s="33"/>
      <c r="C31" s="33"/>
      <c r="D31" s="36"/>
      <c r="E31" s="36"/>
      <c r="F31" s="37" t="str">
        <f>IF($D31="","",AVERAGE(VLOOKUP($D31,Listas!$K$1:$S$6,9,0),(VLOOKUP($E31,Listas!$L$1:$S$6,8,0))))</f>
        <v/>
      </c>
      <c r="G31" s="36"/>
      <c r="H31" s="36"/>
      <c r="I31" s="36"/>
      <c r="J31" s="36"/>
      <c r="K31" s="36"/>
      <c r="L31" s="36"/>
      <c r="M31" s="37" t="str">
        <f>IF($G31="","",(AVERAGE(VLOOKUP($G31,Listas!$M$1:$S$6,7,0),VLOOKUP($H31,Listas!$M$1:$S$6,7,0),VLOOKUP($I31,Listas!$M$1:$S$6,7,0),VLOOKUP($J31,Listas!$M$1:$S$6,7,0),VLOOKUP($K31,Listas!$R$1:$S$6,2,0),VLOOKUP($L31,Listas!$Q$1:$S$6,3,0))))</f>
        <v/>
      </c>
      <c r="N31" s="34" t="str">
        <f t="shared" si="0"/>
        <v/>
      </c>
      <c r="O31" s="33"/>
      <c r="P31" s="41"/>
      <c r="Q31" s="41"/>
    </row>
    <row r="32" spans="1:17" ht="14.25" customHeight="1">
      <c r="A32" s="40">
        <f t="shared" si="1"/>
        <v>27</v>
      </c>
      <c r="B32" s="33"/>
      <c r="C32" s="33"/>
      <c r="D32" s="36"/>
      <c r="E32" s="36"/>
      <c r="F32" s="37" t="str">
        <f>IF($D32="","",AVERAGE(VLOOKUP($D32,Listas!$K$1:$S$6,9,0),(VLOOKUP($E32,Listas!$L$1:$S$6,8,0))))</f>
        <v/>
      </c>
      <c r="G32" s="36"/>
      <c r="H32" s="36"/>
      <c r="I32" s="36"/>
      <c r="J32" s="36"/>
      <c r="K32" s="36"/>
      <c r="L32" s="36"/>
      <c r="M32" s="37" t="str">
        <f>IF($G32="","",(AVERAGE(VLOOKUP($G32,Listas!$M$1:$S$6,7,0),VLOOKUP($H32,Listas!$M$1:$S$6,7,0),VLOOKUP($I32,Listas!$M$1:$S$6,7,0),VLOOKUP($J32,Listas!$M$1:$S$6,7,0),VLOOKUP($K32,Listas!$R$1:$S$6,2,0),VLOOKUP($L32,Listas!$Q$1:$S$6,3,0))))</f>
        <v/>
      </c>
      <c r="N32" s="34" t="str">
        <f t="shared" si="0"/>
        <v/>
      </c>
      <c r="O32" s="33"/>
      <c r="P32" s="41"/>
      <c r="Q32" s="41"/>
    </row>
    <row r="33" spans="1:17" ht="14.25" customHeight="1">
      <c r="A33" s="40">
        <f t="shared" si="1"/>
        <v>28</v>
      </c>
      <c r="B33" s="33"/>
      <c r="C33" s="33"/>
      <c r="D33" s="36"/>
      <c r="E33" s="36"/>
      <c r="F33" s="37" t="str">
        <f>IF($D33="","",AVERAGE(VLOOKUP($D33,Listas!$K$1:$S$6,9,0),(VLOOKUP($E33,Listas!$L$1:$S$6,8,0))))</f>
        <v/>
      </c>
      <c r="G33" s="36"/>
      <c r="H33" s="36"/>
      <c r="I33" s="36"/>
      <c r="J33" s="36"/>
      <c r="K33" s="36"/>
      <c r="L33" s="36"/>
      <c r="M33" s="37" t="str">
        <f>IF($G33="","",(AVERAGE(VLOOKUP($G33,Listas!$M$1:$S$6,7,0),VLOOKUP($H33,Listas!$M$1:$S$6,7,0),VLOOKUP($I33,Listas!$M$1:$S$6,7,0),VLOOKUP($J33,Listas!$M$1:$S$6,7,0),VLOOKUP($K33,Listas!$R$1:$S$6,2,0),VLOOKUP($L33,Listas!$Q$1:$S$6,3,0))))</f>
        <v/>
      </c>
      <c r="N33" s="34" t="str">
        <f t="shared" si="0"/>
        <v/>
      </c>
      <c r="O33" s="33"/>
      <c r="P33" s="41"/>
      <c r="Q33" s="41"/>
    </row>
    <row r="34" spans="1:17" ht="14.25" customHeight="1">
      <c r="A34" s="40">
        <f t="shared" si="1"/>
        <v>29</v>
      </c>
      <c r="B34" s="33"/>
      <c r="C34" s="33"/>
      <c r="D34" s="36"/>
      <c r="E34" s="36"/>
      <c r="F34" s="37" t="str">
        <f>IF($D34="","",AVERAGE(VLOOKUP($D34,Listas!$K$1:$S$6,9,0),(VLOOKUP($E34,Listas!$L$1:$S$6,8,0))))</f>
        <v/>
      </c>
      <c r="G34" s="36"/>
      <c r="H34" s="36"/>
      <c r="I34" s="36"/>
      <c r="J34" s="36"/>
      <c r="K34" s="36"/>
      <c r="L34" s="36"/>
      <c r="M34" s="37" t="str">
        <f>IF($G34="","",(AVERAGE(VLOOKUP($G34,Listas!$M$1:$S$6,7,0),VLOOKUP($H34,Listas!$M$1:$S$6,7,0),VLOOKUP($I34,Listas!$M$1:$S$6,7,0),VLOOKUP($J34,Listas!$M$1:$S$6,7,0),VLOOKUP($K34,Listas!$R$1:$S$6,2,0),VLOOKUP($L34,Listas!$Q$1:$S$6,3,0))))</f>
        <v/>
      </c>
      <c r="N34" s="34" t="str">
        <f t="shared" si="0"/>
        <v/>
      </c>
      <c r="O34" s="33"/>
      <c r="P34" s="41"/>
      <c r="Q34" s="41"/>
    </row>
    <row r="35" spans="1:17" ht="14.25" customHeight="1">
      <c r="A35" s="40">
        <f t="shared" si="1"/>
        <v>30</v>
      </c>
      <c r="B35" s="33"/>
      <c r="C35" s="33"/>
      <c r="D35" s="36"/>
      <c r="E35" s="36"/>
      <c r="F35" s="37" t="str">
        <f>IF($D35="","",AVERAGE(VLOOKUP($D35,Listas!$K$1:$S$6,9,0),(VLOOKUP($E35,Listas!$L$1:$S$6,8,0))))</f>
        <v/>
      </c>
      <c r="G35" s="36"/>
      <c r="H35" s="36"/>
      <c r="I35" s="36"/>
      <c r="J35" s="36"/>
      <c r="K35" s="36"/>
      <c r="L35" s="36"/>
      <c r="M35" s="37" t="str">
        <f>IF($G35="","",(AVERAGE(VLOOKUP($G35,Listas!$M$1:$S$6,7,0),VLOOKUP($H35,Listas!$M$1:$S$6,7,0),VLOOKUP($I35,Listas!$M$1:$S$6,7,0),VLOOKUP($J35,Listas!$M$1:$S$6,7,0),VLOOKUP($K35,Listas!$R$1:$S$6,2,0),VLOOKUP($L35,Listas!$Q$1:$S$6,3,0))))</f>
        <v/>
      </c>
      <c r="N35" s="34" t="str">
        <f t="shared" si="0"/>
        <v/>
      </c>
      <c r="O35" s="33"/>
      <c r="P35" s="41"/>
      <c r="Q35" s="41"/>
    </row>
    <row r="36" spans="1:17" ht="14.25" customHeight="1">
      <c r="A36" s="40">
        <f t="shared" si="1"/>
        <v>31</v>
      </c>
      <c r="B36" s="33"/>
      <c r="C36" s="33"/>
      <c r="D36" s="36"/>
      <c r="E36" s="36"/>
      <c r="F36" s="37" t="str">
        <f>IF($D36="","",AVERAGE(VLOOKUP($D36,Listas!$K$1:$S$6,9,0),(VLOOKUP($E36,Listas!$L$1:$S$6,8,0))))</f>
        <v/>
      </c>
      <c r="G36" s="36"/>
      <c r="H36" s="36"/>
      <c r="I36" s="36"/>
      <c r="J36" s="36"/>
      <c r="K36" s="36"/>
      <c r="L36" s="36"/>
      <c r="M36" s="37" t="str">
        <f>IF($G36="","",(AVERAGE(VLOOKUP($G36,Listas!$M$1:$S$6,7,0),VLOOKUP($H36,Listas!$M$1:$S$6,7,0),VLOOKUP($I36,Listas!$M$1:$S$6,7,0),VLOOKUP($J36,Listas!$M$1:$S$6,7,0),VLOOKUP($K36,Listas!$R$1:$S$6,2,0),VLOOKUP($L36,Listas!$Q$1:$S$6,3,0))))</f>
        <v/>
      </c>
      <c r="N36" s="34" t="str">
        <f t="shared" si="0"/>
        <v/>
      </c>
      <c r="O36" s="33"/>
      <c r="P36" s="41"/>
      <c r="Q36" s="41"/>
    </row>
    <row r="37" spans="1:17" ht="14.25" customHeight="1">
      <c r="A37" s="40">
        <f t="shared" si="1"/>
        <v>32</v>
      </c>
      <c r="B37" s="33"/>
      <c r="C37" s="33"/>
      <c r="D37" s="36"/>
      <c r="E37" s="36"/>
      <c r="F37" s="37" t="str">
        <f>IF($D37="","",AVERAGE(VLOOKUP($D37,Listas!$K$1:$S$6,9,0),(VLOOKUP($E37,Listas!$L$1:$S$6,8,0))))</f>
        <v/>
      </c>
      <c r="G37" s="36"/>
      <c r="H37" s="36"/>
      <c r="I37" s="36"/>
      <c r="J37" s="36"/>
      <c r="K37" s="36"/>
      <c r="L37" s="36"/>
      <c r="M37" s="37" t="str">
        <f>IF($G37="","",(AVERAGE(VLOOKUP($G37,Listas!$M$1:$S$6,7,0),VLOOKUP($H37,Listas!$M$1:$S$6,7,0),VLOOKUP($I37,Listas!$M$1:$S$6,7,0),VLOOKUP($J37,Listas!$M$1:$S$6,7,0),VLOOKUP($K37,Listas!$R$1:$S$6,2,0),VLOOKUP($L37,Listas!$Q$1:$S$6,3,0))))</f>
        <v/>
      </c>
      <c r="N37" s="34" t="str">
        <f t="shared" si="0"/>
        <v/>
      </c>
      <c r="O37" s="33"/>
      <c r="P37" s="41"/>
      <c r="Q37" s="41"/>
    </row>
    <row r="38" spans="1:17" ht="14.25" customHeight="1">
      <c r="A38" s="40">
        <f t="shared" si="1"/>
        <v>33</v>
      </c>
      <c r="B38" s="33"/>
      <c r="C38" s="33"/>
      <c r="D38" s="36"/>
      <c r="E38" s="36"/>
      <c r="F38" s="37" t="str">
        <f>IF($D38="","",AVERAGE(VLOOKUP($D38,Listas!$K$1:$S$6,9,0),(VLOOKUP($E38,Listas!$L$1:$S$6,8,0))))</f>
        <v/>
      </c>
      <c r="G38" s="36"/>
      <c r="H38" s="36"/>
      <c r="I38" s="36"/>
      <c r="J38" s="36"/>
      <c r="K38" s="36"/>
      <c r="L38" s="36"/>
      <c r="M38" s="37" t="str">
        <f>IF($G38="","",(AVERAGE(VLOOKUP($G38,Listas!$M$1:$S$6,7,0),VLOOKUP($H38,Listas!$M$1:$S$6,7,0),VLOOKUP($I38,Listas!$M$1:$S$6,7,0),VLOOKUP($J38,Listas!$M$1:$S$6,7,0),VLOOKUP($K38,Listas!$R$1:$S$6,2,0),VLOOKUP($L38,Listas!$Q$1:$S$6,3,0))))</f>
        <v/>
      </c>
      <c r="N38" s="34" t="str">
        <f t="shared" si="0"/>
        <v/>
      </c>
      <c r="O38" s="33"/>
      <c r="P38" s="41"/>
      <c r="Q38" s="41"/>
    </row>
    <row r="39" spans="1:17" ht="14.25" customHeight="1">
      <c r="A39" s="40">
        <f t="shared" si="1"/>
        <v>34</v>
      </c>
      <c r="B39" s="33"/>
      <c r="C39" s="33"/>
      <c r="D39" s="36"/>
      <c r="E39" s="36"/>
      <c r="F39" s="37" t="str">
        <f>IF($D39="","",AVERAGE(VLOOKUP($D39,Listas!$K$1:$S$6,9,0),(VLOOKUP($E39,Listas!$L$1:$S$6,8,0))))</f>
        <v/>
      </c>
      <c r="G39" s="36"/>
      <c r="H39" s="36"/>
      <c r="I39" s="36"/>
      <c r="J39" s="36"/>
      <c r="K39" s="36"/>
      <c r="L39" s="36"/>
      <c r="M39" s="37" t="str">
        <f>IF($G39="","",(AVERAGE(VLOOKUP($G39,Listas!$M$1:$S$6,7,0),VLOOKUP($H39,Listas!$M$1:$S$6,7,0),VLOOKUP($I39,Listas!$M$1:$S$6,7,0),VLOOKUP($J39,Listas!$M$1:$S$6,7,0),VLOOKUP($K39,Listas!$R$1:$S$6,2,0),VLOOKUP($L39,Listas!$Q$1:$S$6,3,0))))</f>
        <v/>
      </c>
      <c r="N39" s="34" t="str">
        <f t="shared" si="0"/>
        <v/>
      </c>
      <c r="O39" s="33"/>
      <c r="P39" s="41"/>
      <c r="Q39" s="41"/>
    </row>
    <row r="40" spans="1:17" ht="14.25" customHeight="1">
      <c r="A40" s="40">
        <f t="shared" si="1"/>
        <v>35</v>
      </c>
      <c r="B40" s="33"/>
      <c r="C40" s="33"/>
      <c r="D40" s="36"/>
      <c r="E40" s="36"/>
      <c r="F40" s="37" t="str">
        <f>IF($D40="","",AVERAGE(VLOOKUP($D40,Listas!$K$1:$S$6,9,0),(VLOOKUP($E40,Listas!$L$1:$S$6,8,0))))</f>
        <v/>
      </c>
      <c r="G40" s="36"/>
      <c r="H40" s="36"/>
      <c r="I40" s="36"/>
      <c r="J40" s="36"/>
      <c r="K40" s="36"/>
      <c r="L40" s="36"/>
      <c r="M40" s="37" t="str">
        <f>IF($G40="","",(AVERAGE(VLOOKUP($G40,Listas!$M$1:$S$6,7,0),VLOOKUP($H40,Listas!$M$1:$S$6,7,0),VLOOKUP($I40,Listas!$M$1:$S$6,7,0),VLOOKUP($J40,Listas!$M$1:$S$6,7,0),VLOOKUP($K40,Listas!$R$1:$S$6,2,0),VLOOKUP($L40,Listas!$Q$1:$S$6,3,0))))</f>
        <v/>
      </c>
      <c r="N40" s="34" t="str">
        <f t="shared" si="0"/>
        <v/>
      </c>
      <c r="O40" s="33"/>
      <c r="P40" s="41"/>
      <c r="Q40" s="41"/>
    </row>
    <row r="41" spans="1:17" ht="14.25" customHeight="1">
      <c r="A41" s="40">
        <f t="shared" si="1"/>
        <v>36</v>
      </c>
      <c r="B41" s="33"/>
      <c r="C41" s="33"/>
      <c r="D41" s="36"/>
      <c r="E41" s="36"/>
      <c r="F41" s="37" t="str">
        <f>IF($D41="","",AVERAGE(VLOOKUP($D41,Listas!$K$1:$S$6,9,0),(VLOOKUP($E41,Listas!$L$1:$S$6,8,0))))</f>
        <v/>
      </c>
      <c r="G41" s="36"/>
      <c r="H41" s="36"/>
      <c r="I41" s="36"/>
      <c r="J41" s="36"/>
      <c r="K41" s="36"/>
      <c r="L41" s="36"/>
      <c r="M41" s="37" t="str">
        <f>IF($G41="","",(AVERAGE(VLOOKUP($G41,Listas!$M$1:$S$6,7,0),VLOOKUP($H41,Listas!$M$1:$S$6,7,0),VLOOKUP($I41,Listas!$M$1:$S$6,7,0),VLOOKUP($J41,Listas!$M$1:$S$6,7,0),VLOOKUP($K41,Listas!$R$1:$S$6,2,0),VLOOKUP($L41,Listas!$Q$1:$S$6,3,0))))</f>
        <v/>
      </c>
      <c r="N41" s="34" t="str">
        <f t="shared" si="0"/>
        <v/>
      </c>
      <c r="O41" s="33"/>
      <c r="P41" s="41"/>
      <c r="Q41" s="41"/>
    </row>
    <row r="42" spans="1:17" ht="14.25" customHeight="1">
      <c r="A42" s="40">
        <f t="shared" si="1"/>
        <v>37</v>
      </c>
      <c r="B42" s="33"/>
      <c r="C42" s="33"/>
      <c r="D42" s="36"/>
      <c r="E42" s="36"/>
      <c r="F42" s="37" t="str">
        <f>IF($D42="","",AVERAGE(VLOOKUP($D42,Listas!$K$1:$S$6,9,0),(VLOOKUP($E42,Listas!$L$1:$S$6,8,0))))</f>
        <v/>
      </c>
      <c r="G42" s="36"/>
      <c r="H42" s="36"/>
      <c r="I42" s="36"/>
      <c r="J42" s="36"/>
      <c r="K42" s="36"/>
      <c r="L42" s="36"/>
      <c r="M42" s="37" t="str">
        <f>IF($G42="","",(AVERAGE(VLOOKUP($G42,Listas!$M$1:$S$6,7,0),VLOOKUP($H42,Listas!$M$1:$S$6,7,0),VLOOKUP($I42,Listas!$M$1:$S$6,7,0),VLOOKUP($J42,Listas!$M$1:$S$6,7,0),VLOOKUP($K42,Listas!$R$1:$S$6,2,0),VLOOKUP($L42,Listas!$Q$1:$S$6,3,0))))</f>
        <v/>
      </c>
      <c r="N42" s="34" t="str">
        <f t="shared" si="0"/>
        <v/>
      </c>
      <c r="O42" s="33"/>
      <c r="P42" s="41"/>
      <c r="Q42" s="41"/>
    </row>
    <row r="43" spans="1:17" ht="14.25" customHeight="1">
      <c r="A43" s="40">
        <f t="shared" si="1"/>
        <v>38</v>
      </c>
      <c r="B43" s="33"/>
      <c r="C43" s="33"/>
      <c r="D43" s="36"/>
      <c r="E43" s="36"/>
      <c r="F43" s="37" t="str">
        <f>IF($D43="","",AVERAGE(VLOOKUP($D43,Listas!$K$1:$S$6,9,0),(VLOOKUP($E43,Listas!$L$1:$S$6,8,0))))</f>
        <v/>
      </c>
      <c r="G43" s="36"/>
      <c r="H43" s="36"/>
      <c r="I43" s="36"/>
      <c r="J43" s="36"/>
      <c r="K43" s="36"/>
      <c r="L43" s="36"/>
      <c r="M43" s="37" t="str">
        <f>IF($G43="","",(AVERAGE(VLOOKUP($G43,Listas!$M$1:$S$6,7,0),VLOOKUP($H43,Listas!$M$1:$S$6,7,0),VLOOKUP($I43,Listas!$M$1:$S$6,7,0),VLOOKUP($J43,Listas!$M$1:$S$6,7,0),VLOOKUP($K43,Listas!$R$1:$S$6,2,0),VLOOKUP($L43,Listas!$Q$1:$S$6,3,0))))</f>
        <v/>
      </c>
      <c r="N43" s="34" t="str">
        <f t="shared" si="0"/>
        <v/>
      </c>
      <c r="O43" s="33"/>
      <c r="P43" s="41"/>
      <c r="Q43" s="41"/>
    </row>
    <row r="44" spans="1:17" ht="14.25" customHeight="1">
      <c r="A44" s="40">
        <f t="shared" si="1"/>
        <v>39</v>
      </c>
      <c r="B44" s="33"/>
      <c r="C44" s="33"/>
      <c r="D44" s="36"/>
      <c r="E44" s="36"/>
      <c r="F44" s="37" t="str">
        <f>IF($D44="","",AVERAGE(VLOOKUP($D44,Listas!$K$1:$S$6,9,0),(VLOOKUP($E44,Listas!$L$1:$S$6,8,0))))</f>
        <v/>
      </c>
      <c r="G44" s="36"/>
      <c r="H44" s="36"/>
      <c r="I44" s="36"/>
      <c r="J44" s="36"/>
      <c r="K44" s="36"/>
      <c r="L44" s="36"/>
      <c r="M44" s="37" t="str">
        <f>IF($G44="","",(AVERAGE(VLOOKUP($G44,Listas!$M$1:$S$6,7,0),VLOOKUP($H44,Listas!$M$1:$S$6,7,0),VLOOKUP($I44,Listas!$M$1:$S$6,7,0),VLOOKUP($J44,Listas!$M$1:$S$6,7,0),VLOOKUP($K44,Listas!$R$1:$S$6,2,0),VLOOKUP($L44,Listas!$Q$1:$S$6,3,0))))</f>
        <v/>
      </c>
      <c r="N44" s="34" t="str">
        <f t="shared" si="0"/>
        <v/>
      </c>
      <c r="O44" s="33"/>
      <c r="P44" s="41"/>
      <c r="Q44" s="41"/>
    </row>
    <row r="45" spans="1:17" ht="14.25" customHeight="1">
      <c r="A45" s="40">
        <f t="shared" si="1"/>
        <v>40</v>
      </c>
      <c r="B45" s="33"/>
      <c r="C45" s="33"/>
      <c r="D45" s="36"/>
      <c r="E45" s="36"/>
      <c r="F45" s="37" t="str">
        <f>IF($D45="","",AVERAGE(VLOOKUP($D45,Listas!$K$1:$S$6,9,0),(VLOOKUP($E45,Listas!$L$1:$S$6,8,0))))</f>
        <v/>
      </c>
      <c r="G45" s="36"/>
      <c r="H45" s="36"/>
      <c r="I45" s="36"/>
      <c r="J45" s="36"/>
      <c r="K45" s="36"/>
      <c r="L45" s="36"/>
      <c r="M45" s="37" t="str">
        <f>IF($G45="","",(AVERAGE(VLOOKUP($G45,Listas!$M$1:$S$6,7,0),VLOOKUP($H45,Listas!$M$1:$S$6,7,0),VLOOKUP($I45,Listas!$M$1:$S$6,7,0),VLOOKUP($J45,Listas!$M$1:$S$6,7,0),VLOOKUP($K45,Listas!$R$1:$S$6,2,0),VLOOKUP($L45,Listas!$Q$1:$S$6,3,0))))</f>
        <v/>
      </c>
      <c r="N45" s="34" t="str">
        <f t="shared" si="0"/>
        <v/>
      </c>
      <c r="O45" s="33"/>
      <c r="P45" s="41"/>
      <c r="Q45" s="41"/>
    </row>
    <row r="46" spans="1:17" ht="14.25" customHeight="1">
      <c r="A46" s="40">
        <f t="shared" si="1"/>
        <v>41</v>
      </c>
      <c r="B46" s="33"/>
      <c r="C46" s="33"/>
      <c r="D46" s="36"/>
      <c r="E46" s="36"/>
      <c r="F46" s="37" t="str">
        <f>IF($D46="","",AVERAGE(VLOOKUP($D46,Listas!$K$1:$S$6,9,0),(VLOOKUP($E46,Listas!$L$1:$S$6,8,0))))</f>
        <v/>
      </c>
      <c r="G46" s="36"/>
      <c r="H46" s="36"/>
      <c r="I46" s="36"/>
      <c r="J46" s="36"/>
      <c r="K46" s="36"/>
      <c r="L46" s="36"/>
      <c r="M46" s="37" t="str">
        <f>IF($G46="","",(AVERAGE(VLOOKUP($G46,Listas!$M$1:$S$6,7,0),VLOOKUP($H46,Listas!$M$1:$S$6,7,0),VLOOKUP($I46,Listas!$M$1:$S$6,7,0),VLOOKUP($J46,Listas!$M$1:$S$6,7,0),VLOOKUP($K46,Listas!$R$1:$S$6,2,0),VLOOKUP($L46,Listas!$Q$1:$S$6,3,0))))</f>
        <v/>
      </c>
      <c r="N46" s="34" t="str">
        <f t="shared" si="0"/>
        <v/>
      </c>
      <c r="O46" s="33"/>
      <c r="P46" s="41"/>
      <c r="Q46" s="41"/>
    </row>
    <row r="47" spans="1:17" ht="14.25" customHeight="1">
      <c r="A47" s="40">
        <f t="shared" si="1"/>
        <v>42</v>
      </c>
      <c r="B47" s="33"/>
      <c r="C47" s="33"/>
      <c r="D47" s="36"/>
      <c r="E47" s="36"/>
      <c r="F47" s="37" t="str">
        <f>IF($D47="","",AVERAGE(VLOOKUP($D47,Listas!$K$1:$S$6,9,0),(VLOOKUP($E47,Listas!$L$1:$S$6,8,0))))</f>
        <v/>
      </c>
      <c r="G47" s="36"/>
      <c r="H47" s="36"/>
      <c r="I47" s="36"/>
      <c r="J47" s="36"/>
      <c r="K47" s="36"/>
      <c r="L47" s="36"/>
      <c r="M47" s="37" t="str">
        <f>IF($G47="","",(AVERAGE(VLOOKUP($G47,Listas!$M$1:$S$6,7,0),VLOOKUP($H47,Listas!$M$1:$S$6,7,0),VLOOKUP($I47,Listas!$M$1:$S$6,7,0),VLOOKUP($J47,Listas!$M$1:$S$6,7,0),VLOOKUP($K47,Listas!$R$1:$S$6,2,0),VLOOKUP($L47,Listas!$Q$1:$S$6,3,0))))</f>
        <v/>
      </c>
      <c r="N47" s="34" t="str">
        <f t="shared" si="0"/>
        <v/>
      </c>
      <c r="O47" s="33"/>
      <c r="P47" s="41"/>
      <c r="Q47" s="41"/>
    </row>
    <row r="48" spans="1:17" ht="14.25" customHeight="1">
      <c r="A48" s="40">
        <f t="shared" si="1"/>
        <v>43</v>
      </c>
      <c r="B48" s="33"/>
      <c r="C48" s="33"/>
      <c r="D48" s="36"/>
      <c r="E48" s="36"/>
      <c r="F48" s="37" t="str">
        <f>IF($D48="","",AVERAGE(VLOOKUP($D48,Listas!$K$1:$S$6,9,0),(VLOOKUP($E48,Listas!$L$1:$S$6,8,0))))</f>
        <v/>
      </c>
      <c r="G48" s="36"/>
      <c r="H48" s="36"/>
      <c r="I48" s="36"/>
      <c r="J48" s="36"/>
      <c r="K48" s="36"/>
      <c r="L48" s="36"/>
      <c r="M48" s="37" t="str">
        <f>IF($G48="","",(AVERAGE(VLOOKUP($G48,Listas!$M$1:$S$6,7,0),VLOOKUP($H48,Listas!$M$1:$S$6,7,0),VLOOKUP($I48,Listas!$M$1:$S$6,7,0),VLOOKUP($J48,Listas!$M$1:$S$6,7,0),VLOOKUP($K48,Listas!$R$1:$S$6,2,0),VLOOKUP($L48,Listas!$Q$1:$S$6,3,0))))</f>
        <v/>
      </c>
      <c r="N48" s="34" t="str">
        <f t="shared" si="0"/>
        <v/>
      </c>
      <c r="O48" s="33"/>
      <c r="P48" s="41"/>
      <c r="Q48" s="41"/>
    </row>
    <row r="49" spans="1:17" ht="14.25" customHeight="1">
      <c r="A49" s="40">
        <f t="shared" si="1"/>
        <v>44</v>
      </c>
      <c r="B49" s="33"/>
      <c r="C49" s="33"/>
      <c r="D49" s="36"/>
      <c r="E49" s="36"/>
      <c r="F49" s="37" t="str">
        <f>IF($D49="","",AVERAGE(VLOOKUP($D49,Listas!$K$1:$S$6,9,0),(VLOOKUP($E49,Listas!$L$1:$S$6,8,0))))</f>
        <v/>
      </c>
      <c r="G49" s="36"/>
      <c r="H49" s="36"/>
      <c r="I49" s="36"/>
      <c r="J49" s="36"/>
      <c r="K49" s="36"/>
      <c r="L49" s="36"/>
      <c r="M49" s="37" t="str">
        <f>IF($G49="","",(AVERAGE(VLOOKUP($G49,Listas!$M$1:$S$6,7,0),VLOOKUP($H49,Listas!$M$1:$S$6,7,0),VLOOKUP($I49,Listas!$M$1:$S$6,7,0),VLOOKUP($J49,Listas!$M$1:$S$6,7,0),VLOOKUP($K49,Listas!$R$1:$S$6,2,0),VLOOKUP($L49,Listas!$Q$1:$S$6,3,0))))</f>
        <v/>
      </c>
      <c r="N49" s="34" t="str">
        <f t="shared" si="0"/>
        <v/>
      </c>
      <c r="O49" s="33"/>
      <c r="P49" s="41"/>
      <c r="Q49" s="41"/>
    </row>
    <row r="50" spans="1:17" ht="14.25" customHeight="1">
      <c r="A50" s="40">
        <f t="shared" si="1"/>
        <v>45</v>
      </c>
      <c r="B50" s="33"/>
      <c r="C50" s="33"/>
      <c r="D50" s="36"/>
      <c r="E50" s="36"/>
      <c r="F50" s="37" t="str">
        <f>IF($D50="","",AVERAGE(VLOOKUP($D50,Listas!$K$1:$S$6,9,0),(VLOOKUP($E50,Listas!$L$1:$S$6,8,0))))</f>
        <v/>
      </c>
      <c r="G50" s="36"/>
      <c r="H50" s="36"/>
      <c r="I50" s="36"/>
      <c r="J50" s="36"/>
      <c r="K50" s="36"/>
      <c r="L50" s="36"/>
      <c r="M50" s="37" t="str">
        <f>IF($G50="","",(AVERAGE(VLOOKUP($G50,Listas!$M$1:$S$6,7,0),VLOOKUP($H50,Listas!$M$1:$S$6,7,0),VLOOKUP($I50,Listas!$M$1:$S$6,7,0),VLOOKUP($J50,Listas!$M$1:$S$6,7,0),VLOOKUP($K50,Listas!$R$1:$S$6,2,0),VLOOKUP($L50,Listas!$Q$1:$S$6,3,0))))</f>
        <v/>
      </c>
      <c r="N50" s="34" t="str">
        <f t="shared" si="0"/>
        <v/>
      </c>
      <c r="O50" s="33"/>
      <c r="P50" s="41"/>
      <c r="Q50" s="41"/>
    </row>
    <row r="51" spans="1:17" ht="14.25" customHeight="1">
      <c r="A51" s="40">
        <f t="shared" si="1"/>
        <v>46</v>
      </c>
      <c r="B51" s="33"/>
      <c r="C51" s="33"/>
      <c r="D51" s="36"/>
      <c r="E51" s="36"/>
      <c r="F51" s="37" t="str">
        <f>IF($D51="","",AVERAGE(VLOOKUP($D51,Listas!$K$1:$S$6,9,0),(VLOOKUP($E51,Listas!$L$1:$S$6,8,0))))</f>
        <v/>
      </c>
      <c r="G51" s="36"/>
      <c r="H51" s="36"/>
      <c r="I51" s="36"/>
      <c r="J51" s="36"/>
      <c r="K51" s="36"/>
      <c r="L51" s="36"/>
      <c r="M51" s="37" t="str">
        <f>IF($G51="","",(AVERAGE(VLOOKUP($G51,Listas!$M$1:$S$6,7,0),VLOOKUP($H51,Listas!$M$1:$S$6,7,0),VLOOKUP($I51,Listas!$M$1:$S$6,7,0),VLOOKUP($J51,Listas!$M$1:$S$6,7,0),VLOOKUP($K51,Listas!$R$1:$S$6,2,0),VLOOKUP($L51,Listas!$Q$1:$S$6,3,0))))</f>
        <v/>
      </c>
      <c r="N51" s="34" t="str">
        <f t="shared" si="0"/>
        <v/>
      </c>
      <c r="O51" s="33"/>
      <c r="P51" s="41"/>
      <c r="Q51" s="41"/>
    </row>
    <row r="52" spans="1:17" ht="14.25" customHeight="1">
      <c r="A52" s="40">
        <f t="shared" si="1"/>
        <v>47</v>
      </c>
      <c r="B52" s="33"/>
      <c r="C52" s="33"/>
      <c r="D52" s="36"/>
      <c r="E52" s="36"/>
      <c r="F52" s="37" t="str">
        <f>IF($D52="","",AVERAGE(VLOOKUP($D52,Listas!$K$1:$S$6,9,0),(VLOOKUP($E52,Listas!$L$1:$S$6,8,0))))</f>
        <v/>
      </c>
      <c r="G52" s="36"/>
      <c r="H52" s="36"/>
      <c r="I52" s="36"/>
      <c r="J52" s="36"/>
      <c r="K52" s="36"/>
      <c r="L52" s="36"/>
      <c r="M52" s="37" t="str">
        <f>IF($G52="","",(AVERAGE(VLOOKUP($G52,Listas!$M$1:$S$6,7,0),VLOOKUP($H52,Listas!$M$1:$S$6,7,0),VLOOKUP($I52,Listas!$M$1:$S$6,7,0),VLOOKUP($J52,Listas!$M$1:$S$6,7,0),VLOOKUP($K52,Listas!$R$1:$S$6,2,0),VLOOKUP($L52,Listas!$Q$1:$S$6,3,0))))</f>
        <v/>
      </c>
      <c r="N52" s="34" t="str">
        <f t="shared" si="0"/>
        <v/>
      </c>
      <c r="O52" s="33"/>
      <c r="P52" s="41"/>
      <c r="Q52" s="41"/>
    </row>
    <row r="53" spans="1:17" ht="14.25" customHeight="1">
      <c r="A53" s="40">
        <f t="shared" si="1"/>
        <v>48</v>
      </c>
      <c r="B53" s="33"/>
      <c r="C53" s="33"/>
      <c r="D53" s="36"/>
      <c r="E53" s="36"/>
      <c r="F53" s="37" t="str">
        <f>IF($D53="","",AVERAGE(VLOOKUP($D53,Listas!$K$1:$S$6,9,0),(VLOOKUP($E53,Listas!$L$1:$S$6,8,0))))</f>
        <v/>
      </c>
      <c r="G53" s="36"/>
      <c r="H53" s="36"/>
      <c r="I53" s="36"/>
      <c r="J53" s="36"/>
      <c r="K53" s="36"/>
      <c r="L53" s="36"/>
      <c r="M53" s="37" t="str">
        <f>IF($G53="","",(AVERAGE(VLOOKUP($G53,Listas!$M$1:$S$6,7,0),VLOOKUP($H53,Listas!$M$1:$S$6,7,0),VLOOKUP($I53,Listas!$M$1:$S$6,7,0),VLOOKUP($J53,Listas!$M$1:$S$6,7,0),VLOOKUP($K53,Listas!$R$1:$S$6,2,0),VLOOKUP($L53,Listas!$Q$1:$S$6,3,0))))</f>
        <v/>
      </c>
      <c r="N53" s="34" t="str">
        <f t="shared" si="0"/>
        <v/>
      </c>
      <c r="O53" s="33"/>
      <c r="P53" s="41"/>
      <c r="Q53" s="41"/>
    </row>
    <row r="54" spans="1:17" ht="14.25" customHeight="1">
      <c r="A54" s="40">
        <f t="shared" si="1"/>
        <v>49</v>
      </c>
      <c r="B54" s="33"/>
      <c r="C54" s="33"/>
      <c r="D54" s="36"/>
      <c r="E54" s="36"/>
      <c r="F54" s="37" t="str">
        <f>IF($D54="","",AVERAGE(VLOOKUP($D54,Listas!$K$1:$S$6,9,0),(VLOOKUP($E54,Listas!$L$1:$S$6,8,0))))</f>
        <v/>
      </c>
      <c r="G54" s="36"/>
      <c r="H54" s="36"/>
      <c r="I54" s="36"/>
      <c r="J54" s="36"/>
      <c r="K54" s="36"/>
      <c r="L54" s="36"/>
      <c r="M54" s="37" t="str">
        <f>IF($G54="","",(AVERAGE(VLOOKUP($G54,Listas!$M$1:$S$6,7,0),VLOOKUP($H54,Listas!$M$1:$S$6,7,0),VLOOKUP($I54,Listas!$M$1:$S$6,7,0),VLOOKUP($J54,Listas!$M$1:$S$6,7,0),VLOOKUP($K54,Listas!$R$1:$S$6,2,0),VLOOKUP($L54,Listas!$Q$1:$S$6,3,0))))</f>
        <v/>
      </c>
      <c r="N54" s="34" t="str">
        <f t="shared" si="0"/>
        <v/>
      </c>
      <c r="O54" s="33"/>
      <c r="P54" s="41"/>
      <c r="Q54" s="41"/>
    </row>
    <row r="55" spans="1:17" ht="14.25" customHeight="1">
      <c r="A55" s="40">
        <f t="shared" si="1"/>
        <v>50</v>
      </c>
      <c r="B55" s="33"/>
      <c r="C55" s="33"/>
      <c r="D55" s="36"/>
      <c r="E55" s="36"/>
      <c r="F55" s="37" t="str">
        <f>IF($D55="","",AVERAGE(VLOOKUP($D55,Listas!$K$1:$S$6,9,0),(VLOOKUP($E55,Listas!$L$1:$S$6,8,0))))</f>
        <v/>
      </c>
      <c r="G55" s="36"/>
      <c r="H55" s="36"/>
      <c r="I55" s="36"/>
      <c r="J55" s="36"/>
      <c r="K55" s="36"/>
      <c r="L55" s="36"/>
      <c r="M55" s="37" t="str">
        <f>IF($G55="","",(AVERAGE(VLOOKUP($G55,Listas!$M$1:$S$6,7,0),VLOOKUP($H55,Listas!$M$1:$S$6,7,0),VLOOKUP($I55,Listas!$M$1:$S$6,7,0),VLOOKUP($J55,Listas!$M$1:$S$6,7,0),VLOOKUP($K55,Listas!$R$1:$S$6,2,0),VLOOKUP($L55,Listas!$Q$1:$S$6,3,0))))</f>
        <v/>
      </c>
      <c r="N55" s="34" t="str">
        <f t="shared" si="0"/>
        <v/>
      </c>
      <c r="O55" s="33"/>
      <c r="P55" s="41"/>
      <c r="Q55" s="41"/>
    </row>
    <row r="56" spans="1:17" ht="14.25" customHeight="1">
      <c r="A56" s="40">
        <f t="shared" si="1"/>
        <v>51</v>
      </c>
      <c r="B56" s="33"/>
      <c r="C56" s="33"/>
      <c r="D56" s="36"/>
      <c r="E56" s="36"/>
      <c r="F56" s="37" t="str">
        <f>IF($D56="","",AVERAGE(VLOOKUP($D56,Listas!$K$1:$S$6,9,0),(VLOOKUP($E56,Listas!$L$1:$S$6,8,0))))</f>
        <v/>
      </c>
      <c r="G56" s="36"/>
      <c r="H56" s="36"/>
      <c r="I56" s="36"/>
      <c r="J56" s="36"/>
      <c r="K56" s="36"/>
      <c r="L56" s="36"/>
      <c r="M56" s="37" t="str">
        <f>IF($G56="","",(AVERAGE(VLOOKUP($G56,Listas!$M$1:$S$6,7,0),VLOOKUP($H56,Listas!$M$1:$S$6,7,0),VLOOKUP($I56,Listas!$M$1:$S$6,7,0),VLOOKUP($J56,Listas!$M$1:$S$6,7,0),VLOOKUP($K56,Listas!$R$1:$S$6,2,0),VLOOKUP($L56,Listas!$Q$1:$S$6,3,0))))</f>
        <v/>
      </c>
      <c r="N56" s="34" t="str">
        <f t="shared" si="0"/>
        <v/>
      </c>
      <c r="O56" s="33"/>
      <c r="P56" s="41"/>
      <c r="Q56" s="41"/>
    </row>
    <row r="57" spans="1:17" ht="14.25" customHeight="1">
      <c r="A57" s="40">
        <f t="shared" si="1"/>
        <v>52</v>
      </c>
      <c r="B57" s="33"/>
      <c r="C57" s="33"/>
      <c r="D57" s="36"/>
      <c r="E57" s="36"/>
      <c r="F57" s="37" t="str">
        <f>IF($D57="","",AVERAGE(VLOOKUP($D57,Listas!$K$1:$S$6,9,0),(VLOOKUP($E57,Listas!$L$1:$S$6,8,0))))</f>
        <v/>
      </c>
      <c r="G57" s="36"/>
      <c r="H57" s="36"/>
      <c r="I57" s="36"/>
      <c r="J57" s="36"/>
      <c r="K57" s="36"/>
      <c r="L57" s="36"/>
      <c r="M57" s="37" t="str">
        <f>IF($G57="","",(AVERAGE(VLOOKUP($G57,Listas!$M$1:$S$6,7,0),VLOOKUP($H57,Listas!$M$1:$S$6,7,0),VLOOKUP($I57,Listas!$M$1:$S$6,7,0),VLOOKUP($J57,Listas!$M$1:$S$6,7,0),VLOOKUP($K57,Listas!$R$1:$S$6,2,0),VLOOKUP($L57,Listas!$Q$1:$S$6,3,0))))</f>
        <v/>
      </c>
      <c r="N57" s="34" t="str">
        <f t="shared" si="0"/>
        <v/>
      </c>
      <c r="O57" s="33"/>
      <c r="P57" s="41"/>
      <c r="Q57" s="41"/>
    </row>
    <row r="58" spans="1:17" ht="14.25" customHeight="1">
      <c r="A58" s="40">
        <f t="shared" si="1"/>
        <v>53</v>
      </c>
      <c r="B58" s="33"/>
      <c r="C58" s="33"/>
      <c r="D58" s="36"/>
      <c r="E58" s="36"/>
      <c r="F58" s="37" t="str">
        <f>IF($D58="","",AVERAGE(VLOOKUP($D58,Listas!$K$1:$S$6,9,0),(VLOOKUP($E58,Listas!$L$1:$S$6,8,0))))</f>
        <v/>
      </c>
      <c r="G58" s="36"/>
      <c r="H58" s="36"/>
      <c r="I58" s="36"/>
      <c r="J58" s="36"/>
      <c r="K58" s="36"/>
      <c r="L58" s="36"/>
      <c r="M58" s="37" t="str">
        <f>IF($G58="","",(AVERAGE(VLOOKUP($G58,Listas!$M$1:$S$6,7,0),VLOOKUP($H58,Listas!$M$1:$S$6,7,0),VLOOKUP($I58,Listas!$M$1:$S$6,7,0),VLOOKUP($J58,Listas!$M$1:$S$6,7,0),VLOOKUP($K58,Listas!$R$1:$S$6,2,0),VLOOKUP($L58,Listas!$Q$1:$S$6,3,0))))</f>
        <v/>
      </c>
      <c r="N58" s="34" t="str">
        <f t="shared" si="0"/>
        <v/>
      </c>
      <c r="O58" s="33"/>
      <c r="P58" s="41"/>
      <c r="Q58" s="41"/>
    </row>
    <row r="59" spans="1:17" ht="14.25" customHeight="1">
      <c r="A59" s="40">
        <f t="shared" si="1"/>
        <v>54</v>
      </c>
      <c r="B59" s="33"/>
      <c r="C59" s="33"/>
      <c r="D59" s="36"/>
      <c r="E59" s="36"/>
      <c r="F59" s="37" t="str">
        <f>IF($D59="","",AVERAGE(VLOOKUP($D59,Listas!$K$1:$S$6,9,0),(VLOOKUP($E59,Listas!$L$1:$S$6,8,0))))</f>
        <v/>
      </c>
      <c r="G59" s="36"/>
      <c r="H59" s="36"/>
      <c r="I59" s="36"/>
      <c r="J59" s="36"/>
      <c r="K59" s="36"/>
      <c r="L59" s="36"/>
      <c r="M59" s="37" t="str">
        <f>IF($G59="","",(AVERAGE(VLOOKUP($G59,Listas!$M$1:$S$6,7,0),VLOOKUP($H59,Listas!$M$1:$S$6,7,0),VLOOKUP($I59,Listas!$M$1:$S$6,7,0),VLOOKUP($J59,Listas!$M$1:$S$6,7,0),VLOOKUP($K59,Listas!$R$1:$S$6,2,0),VLOOKUP($L59,Listas!$Q$1:$S$6,3,0))))</f>
        <v/>
      </c>
      <c r="N59" s="34" t="str">
        <f t="shared" si="0"/>
        <v/>
      </c>
      <c r="O59" s="33"/>
      <c r="P59" s="41"/>
      <c r="Q59" s="41"/>
    </row>
    <row r="60" spans="1:17" ht="14.25" customHeight="1">
      <c r="A60" s="40">
        <f t="shared" si="1"/>
        <v>55</v>
      </c>
      <c r="B60" s="33"/>
      <c r="C60" s="33"/>
      <c r="D60" s="36"/>
      <c r="E60" s="36"/>
      <c r="F60" s="37" t="str">
        <f>IF($D60="","",AVERAGE(VLOOKUP($D60,Listas!$K$1:$S$6,9,0),(VLOOKUP($E60,Listas!$L$1:$S$6,8,0))))</f>
        <v/>
      </c>
      <c r="G60" s="36"/>
      <c r="H60" s="36"/>
      <c r="I60" s="36"/>
      <c r="J60" s="36"/>
      <c r="K60" s="36"/>
      <c r="L60" s="36"/>
      <c r="M60" s="37" t="str">
        <f>IF($G60="","",(AVERAGE(VLOOKUP($G60,Listas!$M$1:$S$6,7,0),VLOOKUP($H60,Listas!$M$1:$S$6,7,0),VLOOKUP($I60,Listas!$M$1:$S$6,7,0),VLOOKUP($J60,Listas!$M$1:$S$6,7,0),VLOOKUP($K60,Listas!$R$1:$S$6,2,0),VLOOKUP($L60,Listas!$Q$1:$S$6,3,0))))</f>
        <v/>
      </c>
      <c r="N60" s="34" t="str">
        <f t="shared" si="0"/>
        <v/>
      </c>
      <c r="O60" s="33"/>
      <c r="P60" s="41"/>
      <c r="Q60" s="41"/>
    </row>
    <row r="61" spans="1:17" ht="14.25" customHeight="1">
      <c r="A61" s="40">
        <f t="shared" si="1"/>
        <v>56</v>
      </c>
      <c r="B61" s="33"/>
      <c r="C61" s="33"/>
      <c r="D61" s="36"/>
      <c r="E61" s="36"/>
      <c r="F61" s="37" t="str">
        <f>IF($D61="","",AVERAGE(VLOOKUP($D61,Listas!$K$1:$S$6,9,0),(VLOOKUP($E61,Listas!$L$1:$S$6,8,0))))</f>
        <v/>
      </c>
      <c r="G61" s="36"/>
      <c r="H61" s="36"/>
      <c r="I61" s="36"/>
      <c r="J61" s="36"/>
      <c r="K61" s="36"/>
      <c r="L61" s="36"/>
      <c r="M61" s="37" t="str">
        <f>IF($G61="","",(AVERAGE(VLOOKUP($G61,Listas!$M$1:$S$6,7,0),VLOOKUP($H61,Listas!$M$1:$S$6,7,0),VLOOKUP($I61,Listas!$M$1:$S$6,7,0),VLOOKUP($J61,Listas!$M$1:$S$6,7,0),VLOOKUP($K61,Listas!$R$1:$S$6,2,0),VLOOKUP($L61,Listas!$Q$1:$S$6,3,0))))</f>
        <v/>
      </c>
      <c r="N61" s="34" t="str">
        <f t="shared" si="0"/>
        <v/>
      </c>
      <c r="O61" s="33"/>
      <c r="P61" s="41"/>
      <c r="Q61" s="41"/>
    </row>
    <row r="62" spans="1:17" ht="14.25" customHeight="1">
      <c r="A62" s="40">
        <f t="shared" si="1"/>
        <v>57</v>
      </c>
      <c r="B62" s="33"/>
      <c r="C62" s="33"/>
      <c r="D62" s="36"/>
      <c r="E62" s="36"/>
      <c r="F62" s="37" t="str">
        <f>IF($D62="","",AVERAGE(VLOOKUP($D62,Listas!$K$1:$S$6,9,0),(VLOOKUP($E62,Listas!$L$1:$S$6,8,0))))</f>
        <v/>
      </c>
      <c r="G62" s="36"/>
      <c r="H62" s="36"/>
      <c r="I62" s="36"/>
      <c r="J62" s="36"/>
      <c r="K62" s="36"/>
      <c r="L62" s="36"/>
      <c r="M62" s="37" t="str">
        <f>IF($G62="","",(AVERAGE(VLOOKUP($G62,Listas!$M$1:$S$6,7,0),VLOOKUP($H62,Listas!$M$1:$S$6,7,0),VLOOKUP($I62,Listas!$M$1:$S$6,7,0),VLOOKUP($J62,Listas!$M$1:$S$6,7,0),VLOOKUP($K62,Listas!$R$1:$S$6,2,0),VLOOKUP($L62,Listas!$Q$1:$S$6,3,0))))</f>
        <v/>
      </c>
      <c r="N62" s="34" t="str">
        <f t="shared" si="0"/>
        <v/>
      </c>
      <c r="O62" s="33"/>
      <c r="P62" s="41"/>
      <c r="Q62" s="41"/>
    </row>
    <row r="63" spans="1:17" ht="14.25" customHeight="1">
      <c r="A63" s="40">
        <f t="shared" si="1"/>
        <v>58</v>
      </c>
      <c r="B63" s="33"/>
      <c r="C63" s="33"/>
      <c r="D63" s="36"/>
      <c r="E63" s="36"/>
      <c r="F63" s="37" t="str">
        <f>IF($D63="","",AVERAGE(VLOOKUP($D63,Listas!$K$1:$S$6,9,0),(VLOOKUP($E63,Listas!$L$1:$S$6,8,0))))</f>
        <v/>
      </c>
      <c r="G63" s="36"/>
      <c r="H63" s="36"/>
      <c r="I63" s="36"/>
      <c r="J63" s="36"/>
      <c r="K63" s="36"/>
      <c r="L63" s="36"/>
      <c r="M63" s="37" t="str">
        <f>IF($G63="","",(AVERAGE(VLOOKUP($G63,Listas!$M$1:$S$6,7,0),VLOOKUP($H63,Listas!$M$1:$S$6,7,0),VLOOKUP($I63,Listas!$M$1:$S$6,7,0),VLOOKUP($J63,Listas!$M$1:$S$6,7,0),VLOOKUP($K63,Listas!$R$1:$S$6,2,0),VLOOKUP($L63,Listas!$Q$1:$S$6,3,0))))</f>
        <v/>
      </c>
      <c r="N63" s="34" t="str">
        <f t="shared" si="0"/>
        <v/>
      </c>
      <c r="O63" s="33"/>
      <c r="P63" s="41"/>
      <c r="Q63" s="41"/>
    </row>
    <row r="64" spans="1:17" ht="14.25" customHeight="1">
      <c r="A64" s="40">
        <f t="shared" si="1"/>
        <v>59</v>
      </c>
      <c r="B64" s="33"/>
      <c r="C64" s="33"/>
      <c r="D64" s="36"/>
      <c r="E64" s="36"/>
      <c r="F64" s="37" t="str">
        <f>IF($D64="","",AVERAGE(VLOOKUP($D64,Listas!$K$1:$S$6,9,0),(VLOOKUP($E64,Listas!$L$1:$S$6,8,0))))</f>
        <v/>
      </c>
      <c r="G64" s="36"/>
      <c r="H64" s="36"/>
      <c r="I64" s="36"/>
      <c r="J64" s="36"/>
      <c r="K64" s="36"/>
      <c r="L64" s="36"/>
      <c r="M64" s="37" t="str">
        <f>IF($G64="","",(AVERAGE(VLOOKUP($G64,Listas!$M$1:$S$6,7,0),VLOOKUP($H64,Listas!$M$1:$S$6,7,0),VLOOKUP($I64,Listas!$M$1:$S$6,7,0),VLOOKUP($J64,Listas!$M$1:$S$6,7,0),VLOOKUP($K64,Listas!$R$1:$S$6,2,0),VLOOKUP($L64,Listas!$Q$1:$S$6,3,0))))</f>
        <v/>
      </c>
      <c r="N64" s="34" t="str">
        <f t="shared" si="0"/>
        <v/>
      </c>
      <c r="O64" s="33"/>
      <c r="P64" s="41"/>
      <c r="Q64" s="41"/>
    </row>
    <row r="65" spans="1:17" ht="14.25" customHeight="1">
      <c r="A65" s="40">
        <f t="shared" si="1"/>
        <v>60</v>
      </c>
      <c r="B65" s="33"/>
      <c r="C65" s="33"/>
      <c r="D65" s="36"/>
      <c r="E65" s="36"/>
      <c r="F65" s="37" t="str">
        <f>IF($D65="","",AVERAGE(VLOOKUP($D65,Listas!$K$1:$S$6,9,0),(VLOOKUP($E65,Listas!$L$1:$S$6,8,0))))</f>
        <v/>
      </c>
      <c r="G65" s="36"/>
      <c r="H65" s="36"/>
      <c r="I65" s="36"/>
      <c r="J65" s="36"/>
      <c r="K65" s="36"/>
      <c r="L65" s="36"/>
      <c r="M65" s="37" t="str">
        <f>IF($G65="","",(AVERAGE(VLOOKUP($G65,Listas!$M$1:$S$6,7,0),VLOOKUP($H65,Listas!$M$1:$S$6,7,0),VLOOKUP($I65,Listas!$M$1:$S$6,7,0),VLOOKUP($J65,Listas!$M$1:$S$6,7,0),VLOOKUP($K65,Listas!$R$1:$S$6,2,0),VLOOKUP($L65,Listas!$Q$1:$S$6,3,0))))</f>
        <v/>
      </c>
      <c r="N65" s="34" t="str">
        <f t="shared" si="0"/>
        <v/>
      </c>
      <c r="O65" s="33"/>
      <c r="P65" s="41"/>
      <c r="Q65" s="41"/>
    </row>
    <row r="66" spans="1:17" ht="15.75">
      <c r="A66" s="40">
        <f t="shared" si="1"/>
        <v>61</v>
      </c>
      <c r="B66" s="33"/>
      <c r="C66" s="33"/>
      <c r="D66" s="36"/>
      <c r="E66" s="36"/>
      <c r="F66" s="37" t="str">
        <f>IF($D66="","",AVERAGE(VLOOKUP($D66,Listas!$K$1:$S$6,9,0),(VLOOKUP($E66,Listas!$L$1:$S$6,8,0))))</f>
        <v/>
      </c>
      <c r="G66" s="36"/>
      <c r="H66" s="36"/>
      <c r="I66" s="36"/>
      <c r="J66" s="36"/>
      <c r="K66" s="36"/>
      <c r="L66" s="36"/>
      <c r="M66" s="37" t="str">
        <f>IF($G66="","",(AVERAGE(VLOOKUP($G66,Listas!$M$1:$S$6,7,0),VLOOKUP($H66,Listas!$M$1:$S$6,7,0),VLOOKUP($I66,Listas!$M$1:$S$6,7,0),VLOOKUP($J66,Listas!$M$1:$S$6,7,0),VLOOKUP($K66,Listas!$R$1:$S$6,2,0),VLOOKUP($L66,Listas!$Q$1:$S$6,3,0))))</f>
        <v/>
      </c>
      <c r="N66" s="34" t="str">
        <f t="shared" si="0"/>
        <v/>
      </c>
      <c r="O66" s="33"/>
      <c r="P66" s="41"/>
      <c r="Q66" s="41"/>
    </row>
    <row r="67" spans="1:17" ht="12.6" customHeight="1">
      <c r="A67" s="40">
        <f t="shared" si="1"/>
        <v>62</v>
      </c>
      <c r="B67" s="33"/>
      <c r="C67" s="33"/>
      <c r="D67" s="36"/>
      <c r="E67" s="36"/>
      <c r="F67" s="37" t="str">
        <f>IF($D67="","",AVERAGE(VLOOKUP($D67,Listas!$K$1:$S$6,9,0),(VLOOKUP($E67,Listas!$L$1:$S$6,8,0))))</f>
        <v/>
      </c>
      <c r="G67" s="36"/>
      <c r="H67" s="36"/>
      <c r="I67" s="36"/>
      <c r="J67" s="36"/>
      <c r="K67" s="36"/>
      <c r="L67" s="36"/>
      <c r="M67" s="37" t="str">
        <f>IF($G67="","",(AVERAGE(VLOOKUP($G67,Listas!$M$1:$S$6,7,0),VLOOKUP($H67,Listas!$M$1:$S$6,7,0),VLOOKUP($I67,Listas!$M$1:$S$6,7,0),VLOOKUP($J67,Listas!$M$1:$S$6,7,0),VLOOKUP($K67,Listas!$R$1:$S$6,2,0),VLOOKUP($L67,Listas!$Q$1:$S$6,3,0))))</f>
        <v/>
      </c>
      <c r="N67" s="34" t="str">
        <f t="shared" si="0"/>
        <v/>
      </c>
      <c r="O67" s="33"/>
      <c r="P67" s="41"/>
      <c r="Q67" s="41"/>
    </row>
    <row r="68" spans="1:17" ht="14.25" customHeight="1">
      <c r="A68" s="40">
        <f t="shared" si="1"/>
        <v>63</v>
      </c>
      <c r="B68" s="33"/>
      <c r="C68" s="33"/>
      <c r="D68" s="36"/>
      <c r="E68" s="36"/>
      <c r="F68" s="37" t="str">
        <f>IF($D68="","",AVERAGE(VLOOKUP($D68,Listas!$K$1:$S$6,9,0),(VLOOKUP($E68,Listas!$L$1:$S$6,8,0))))</f>
        <v/>
      </c>
      <c r="G68" s="36"/>
      <c r="H68" s="36"/>
      <c r="I68" s="36"/>
      <c r="J68" s="36"/>
      <c r="K68" s="36"/>
      <c r="L68" s="36"/>
      <c r="M68" s="37" t="str">
        <f>IF($G68="","",(AVERAGE(VLOOKUP($G68,Listas!$M$1:$S$6,7,0),VLOOKUP($H68,Listas!$M$1:$S$6,7,0),VLOOKUP($I68,Listas!$M$1:$S$6,7,0),VLOOKUP($J68,Listas!$M$1:$S$6,7,0),VLOOKUP($K68,Listas!$R$1:$S$6,2,0),VLOOKUP($L68,Listas!$Q$1:$S$6,3,0))))</f>
        <v/>
      </c>
      <c r="N68" s="34" t="str">
        <f t="shared" si="0"/>
        <v/>
      </c>
      <c r="O68" s="33"/>
      <c r="P68" s="41"/>
      <c r="Q68" s="41"/>
    </row>
    <row r="69" spans="1:17" ht="15" customHeight="1">
      <c r="A69" s="40">
        <f t="shared" si="1"/>
        <v>64</v>
      </c>
      <c r="B69" s="33"/>
      <c r="C69" s="33"/>
      <c r="D69" s="36"/>
      <c r="E69" s="36"/>
      <c r="F69" s="37" t="str">
        <f>IF($D69="","",AVERAGE(VLOOKUP($D69,Listas!$K$1:$S$6,9,0),(VLOOKUP($E69,Listas!$L$1:$S$6,8,0))))</f>
        <v/>
      </c>
      <c r="G69" s="36"/>
      <c r="H69" s="36"/>
      <c r="I69" s="36"/>
      <c r="J69" s="36"/>
      <c r="K69" s="36"/>
      <c r="L69" s="36"/>
      <c r="M69" s="37" t="str">
        <f>IF($G69="","",(AVERAGE(VLOOKUP($G69,Listas!$M$1:$S$6,7,0),VLOOKUP($H69,Listas!$M$1:$S$6,7,0),VLOOKUP($I69,Listas!$M$1:$S$6,7,0),VLOOKUP($J69,Listas!$M$1:$S$6,7,0),VLOOKUP($K69,Listas!$R$1:$S$6,2,0),VLOOKUP($L69,Listas!$Q$1:$S$6,3,0))))</f>
        <v/>
      </c>
      <c r="N69" s="34" t="str">
        <f t="shared" si="0"/>
        <v/>
      </c>
      <c r="O69" s="33"/>
      <c r="P69" s="41"/>
      <c r="Q69" s="41"/>
    </row>
    <row r="70" spans="1:17" ht="14.25" customHeight="1">
      <c r="A70" s="40">
        <f t="shared" si="1"/>
        <v>65</v>
      </c>
      <c r="B70" s="33"/>
      <c r="C70" s="33"/>
      <c r="D70" s="36"/>
      <c r="E70" s="36"/>
      <c r="F70" s="37" t="str">
        <f>IF($D70="","",AVERAGE(VLOOKUP($D70,Listas!$K$1:$S$6,9,0),(VLOOKUP($E70,Listas!$L$1:$S$6,8,0))))</f>
        <v/>
      </c>
      <c r="G70" s="36"/>
      <c r="H70" s="36"/>
      <c r="I70" s="36"/>
      <c r="J70" s="36"/>
      <c r="K70" s="36"/>
      <c r="L70" s="36"/>
      <c r="M70" s="37" t="str">
        <f>IF($G70="","",(AVERAGE(VLOOKUP($G70,Listas!$M$1:$S$6,7,0),VLOOKUP($H70,Listas!$M$1:$S$6,7,0),VLOOKUP($I70,Listas!$M$1:$S$6,7,0),VLOOKUP($J70,Listas!$M$1:$S$6,7,0),VLOOKUP($K70,Listas!$R$1:$S$6,2,0),VLOOKUP($L70,Listas!$Q$1:$S$6,3,0))))</f>
        <v/>
      </c>
      <c r="N70" s="34" t="str">
        <f t="shared" si="0"/>
        <v/>
      </c>
      <c r="O70" s="33"/>
      <c r="P70" s="41"/>
      <c r="Q70" s="41"/>
    </row>
    <row r="71" spans="1:17" ht="14.25" customHeight="1">
      <c r="A71" s="40">
        <f t="shared" si="1"/>
        <v>66</v>
      </c>
      <c r="B71" s="33"/>
      <c r="C71" s="33"/>
      <c r="D71" s="36"/>
      <c r="E71" s="36"/>
      <c r="F71" s="37" t="str">
        <f>IF($D71="","",AVERAGE(VLOOKUP($D71,Listas!$K$1:$S$6,9,0),(VLOOKUP($E71,Listas!$L$1:$S$6,8,0))))</f>
        <v/>
      </c>
      <c r="G71" s="36"/>
      <c r="H71" s="36"/>
      <c r="I71" s="36"/>
      <c r="J71" s="36"/>
      <c r="K71" s="36"/>
      <c r="L71" s="36"/>
      <c r="M71" s="37" t="str">
        <f>IF($G71="","",(AVERAGE(VLOOKUP($G71,Listas!$M$1:$S$6,7,0),VLOOKUP($H71,Listas!$M$1:$S$6,7,0),VLOOKUP($I71,Listas!$M$1:$S$6,7,0),VLOOKUP($J71,Listas!$M$1:$S$6,7,0),VLOOKUP($K71,Listas!$R$1:$S$6,2,0),VLOOKUP($L71,Listas!$Q$1:$S$6,3,0))))</f>
        <v/>
      </c>
      <c r="N71" s="34" t="str">
        <f t="shared" ref="N71:N105" si="2">IF($D71="","",$F71*$M71)</f>
        <v/>
      </c>
      <c r="O71" s="33"/>
      <c r="P71" s="41"/>
      <c r="Q71" s="41"/>
    </row>
    <row r="72" spans="1:17" ht="14.25" customHeight="1">
      <c r="A72" s="40">
        <f t="shared" ref="A72:A105" si="3">A71+1</f>
        <v>67</v>
      </c>
      <c r="B72" s="33"/>
      <c r="C72" s="33"/>
      <c r="D72" s="36"/>
      <c r="E72" s="36"/>
      <c r="F72" s="37" t="str">
        <f>IF($D72="","",AVERAGE(VLOOKUP($D72,Listas!$K$1:$S$6,9,0),(VLOOKUP($E72,Listas!$L$1:$S$6,8,0))))</f>
        <v/>
      </c>
      <c r="G72" s="36"/>
      <c r="H72" s="36"/>
      <c r="I72" s="36"/>
      <c r="J72" s="36"/>
      <c r="K72" s="36"/>
      <c r="L72" s="36"/>
      <c r="M72" s="37" t="str">
        <f>IF($G72="","",(AVERAGE(VLOOKUP($G72,Listas!$M$1:$S$6,7,0),VLOOKUP($H72,Listas!$M$1:$S$6,7,0),VLOOKUP($I72,Listas!$M$1:$S$6,7,0),VLOOKUP($J72,Listas!$M$1:$S$6,7,0),VLOOKUP($K72,Listas!$R$1:$S$6,2,0),VLOOKUP($L72,Listas!$Q$1:$S$6,3,0))))</f>
        <v/>
      </c>
      <c r="N72" s="34" t="str">
        <f t="shared" si="2"/>
        <v/>
      </c>
      <c r="O72" s="33"/>
      <c r="P72" s="41"/>
      <c r="Q72" s="41"/>
    </row>
    <row r="73" spans="1:17" ht="14.25" customHeight="1">
      <c r="A73" s="40">
        <f t="shared" si="3"/>
        <v>68</v>
      </c>
      <c r="B73" s="33"/>
      <c r="C73" s="33"/>
      <c r="D73" s="36"/>
      <c r="E73" s="36"/>
      <c r="F73" s="37" t="str">
        <f>IF($D73="","",AVERAGE(VLOOKUP($D73,Listas!$K$1:$S$6,9,0),(VLOOKUP($E73,Listas!$L$1:$S$6,8,0))))</f>
        <v/>
      </c>
      <c r="G73" s="36"/>
      <c r="H73" s="36"/>
      <c r="I73" s="36"/>
      <c r="J73" s="36"/>
      <c r="K73" s="36"/>
      <c r="L73" s="36"/>
      <c r="M73" s="37" t="str">
        <f>IF($G73="","",(AVERAGE(VLOOKUP($G73,Listas!$M$1:$S$6,7,0),VLOOKUP($H73,Listas!$M$1:$S$6,7,0),VLOOKUP($I73,Listas!$M$1:$S$6,7,0),VLOOKUP($J73,Listas!$M$1:$S$6,7,0),VLOOKUP($K73,Listas!$R$1:$S$6,2,0),VLOOKUP($L73,Listas!$Q$1:$S$6,3,0))))</f>
        <v/>
      </c>
      <c r="N73" s="34" t="str">
        <f t="shared" si="2"/>
        <v/>
      </c>
      <c r="O73" s="33"/>
      <c r="P73" s="41"/>
      <c r="Q73" s="41"/>
    </row>
    <row r="74" spans="1:17" ht="14.25" customHeight="1">
      <c r="A74" s="40">
        <f t="shared" si="3"/>
        <v>69</v>
      </c>
      <c r="B74" s="33"/>
      <c r="C74" s="33"/>
      <c r="D74" s="36"/>
      <c r="E74" s="36"/>
      <c r="F74" s="37" t="str">
        <f>IF($D74="","",AVERAGE(VLOOKUP($D74,Listas!$K$1:$S$6,9,0),(VLOOKUP($E74,Listas!$L$1:$S$6,8,0))))</f>
        <v/>
      </c>
      <c r="G74" s="36"/>
      <c r="H74" s="36"/>
      <c r="I74" s="36"/>
      <c r="J74" s="36"/>
      <c r="K74" s="36"/>
      <c r="L74" s="36"/>
      <c r="M74" s="37" t="str">
        <f>IF($G74="","",(AVERAGE(VLOOKUP($G74,Listas!$M$1:$S$6,7,0),VLOOKUP($H74,Listas!$M$1:$S$6,7,0),VLOOKUP($I74,Listas!$M$1:$S$6,7,0),VLOOKUP($J74,Listas!$M$1:$S$6,7,0),VLOOKUP($K74,Listas!$R$1:$S$6,2,0),VLOOKUP($L74,Listas!$Q$1:$S$6,3,0))))</f>
        <v/>
      </c>
      <c r="N74" s="34" t="str">
        <f t="shared" si="2"/>
        <v/>
      </c>
      <c r="O74" s="33"/>
      <c r="P74" s="41"/>
      <c r="Q74" s="41"/>
    </row>
    <row r="75" spans="1:17" ht="14.25" customHeight="1">
      <c r="A75" s="40">
        <f t="shared" si="3"/>
        <v>70</v>
      </c>
      <c r="B75" s="33"/>
      <c r="C75" s="33"/>
      <c r="D75" s="36"/>
      <c r="E75" s="36"/>
      <c r="F75" s="37" t="str">
        <f>IF($D75="","",AVERAGE(VLOOKUP($D75,Listas!$K$1:$S$6,9,0),(VLOOKUP($E75,Listas!$L$1:$S$6,8,0))))</f>
        <v/>
      </c>
      <c r="G75" s="36"/>
      <c r="H75" s="36"/>
      <c r="I75" s="36"/>
      <c r="J75" s="36"/>
      <c r="K75" s="36"/>
      <c r="L75" s="36"/>
      <c r="M75" s="37" t="str">
        <f>IF($G75="","",(AVERAGE(VLOOKUP($G75,Listas!$M$1:$S$6,7,0),VLOOKUP($H75,Listas!$M$1:$S$6,7,0),VLOOKUP($I75,Listas!$M$1:$S$6,7,0),VLOOKUP($J75,Listas!$M$1:$S$6,7,0),VLOOKUP($K75,Listas!$R$1:$S$6,2,0),VLOOKUP($L75,Listas!$Q$1:$S$6,3,0))))</f>
        <v/>
      </c>
      <c r="N75" s="34" t="str">
        <f t="shared" si="2"/>
        <v/>
      </c>
      <c r="O75" s="33"/>
      <c r="P75" s="41"/>
      <c r="Q75" s="41"/>
    </row>
    <row r="76" spans="1:17" ht="14.25" customHeight="1">
      <c r="A76" s="40">
        <f t="shared" si="3"/>
        <v>71</v>
      </c>
      <c r="B76" s="33"/>
      <c r="C76" s="33"/>
      <c r="D76" s="36"/>
      <c r="E76" s="36"/>
      <c r="F76" s="37" t="str">
        <f>IF($D76="","",AVERAGE(VLOOKUP($D76,Listas!$K$1:$S$6,9,0),(VLOOKUP($E76,Listas!$L$1:$S$6,8,0))))</f>
        <v/>
      </c>
      <c r="G76" s="36"/>
      <c r="H76" s="36"/>
      <c r="I76" s="36"/>
      <c r="J76" s="36"/>
      <c r="K76" s="36"/>
      <c r="L76" s="36"/>
      <c r="M76" s="37" t="str">
        <f>IF($G76="","",(AVERAGE(VLOOKUP($G76,Listas!$M$1:$S$6,7,0),VLOOKUP($H76,Listas!$M$1:$S$6,7,0),VLOOKUP($I76,Listas!$M$1:$S$6,7,0),VLOOKUP($J76,Listas!$M$1:$S$6,7,0),VLOOKUP($K76,Listas!$R$1:$S$6,2,0),VLOOKUP($L76,Listas!$Q$1:$S$6,3,0))))</f>
        <v/>
      </c>
      <c r="N76" s="34" t="str">
        <f t="shared" si="2"/>
        <v/>
      </c>
      <c r="O76" s="33"/>
      <c r="P76" s="41"/>
      <c r="Q76" s="41"/>
    </row>
    <row r="77" spans="1:17" ht="14.25" customHeight="1">
      <c r="A77" s="40">
        <f t="shared" si="3"/>
        <v>72</v>
      </c>
      <c r="B77" s="33"/>
      <c r="C77" s="33"/>
      <c r="D77" s="36"/>
      <c r="E77" s="36"/>
      <c r="F77" s="37" t="str">
        <f>IF($D77="","",AVERAGE(VLOOKUP($D77,Listas!$K$1:$S$6,9,0),(VLOOKUP($E77,Listas!$L$1:$S$6,8,0))))</f>
        <v/>
      </c>
      <c r="G77" s="36"/>
      <c r="H77" s="36"/>
      <c r="I77" s="36"/>
      <c r="J77" s="36"/>
      <c r="K77" s="36"/>
      <c r="L77" s="36"/>
      <c r="M77" s="37" t="str">
        <f>IF($G77="","",(AVERAGE(VLOOKUP($G77,Listas!$M$1:$S$6,7,0),VLOOKUP($H77,Listas!$M$1:$S$6,7,0),VLOOKUP($I77,Listas!$M$1:$S$6,7,0),VLOOKUP($J77,Listas!$M$1:$S$6,7,0),VLOOKUP($K77,Listas!$R$1:$S$6,2,0),VLOOKUP($L77,Listas!$Q$1:$S$6,3,0))))</f>
        <v/>
      </c>
      <c r="N77" s="34" t="str">
        <f t="shared" si="2"/>
        <v/>
      </c>
      <c r="O77" s="33"/>
      <c r="P77" s="41"/>
      <c r="Q77" s="41"/>
    </row>
    <row r="78" spans="1:17" ht="14.25" customHeight="1">
      <c r="A78" s="40">
        <f t="shared" si="3"/>
        <v>73</v>
      </c>
      <c r="B78" s="33"/>
      <c r="C78" s="33"/>
      <c r="D78" s="36"/>
      <c r="E78" s="36"/>
      <c r="F78" s="37" t="str">
        <f>IF($D78="","",AVERAGE(VLOOKUP($D78,Listas!$K$1:$S$6,9,0),(VLOOKUP($E78,Listas!$L$1:$S$6,8,0))))</f>
        <v/>
      </c>
      <c r="G78" s="36"/>
      <c r="H78" s="36"/>
      <c r="I78" s="36"/>
      <c r="J78" s="36"/>
      <c r="K78" s="36"/>
      <c r="L78" s="36"/>
      <c r="M78" s="37" t="str">
        <f>IF($G78="","",(AVERAGE(VLOOKUP($G78,Listas!$M$1:$S$6,7,0),VLOOKUP($H78,Listas!$M$1:$S$6,7,0),VLOOKUP($I78,Listas!$M$1:$S$6,7,0),VLOOKUP($J78,Listas!$M$1:$S$6,7,0),VLOOKUP($K78,Listas!$R$1:$S$6,2,0),VLOOKUP($L78,Listas!$Q$1:$S$6,3,0))))</f>
        <v/>
      </c>
      <c r="N78" s="34" t="str">
        <f t="shared" si="2"/>
        <v/>
      </c>
      <c r="O78" s="33"/>
      <c r="P78" s="41"/>
      <c r="Q78" s="41"/>
    </row>
    <row r="79" spans="1:17" ht="14.25" customHeight="1">
      <c r="A79" s="40">
        <f t="shared" si="3"/>
        <v>74</v>
      </c>
      <c r="B79" s="33"/>
      <c r="C79" s="33"/>
      <c r="D79" s="36"/>
      <c r="E79" s="36"/>
      <c r="F79" s="37" t="str">
        <f>IF($D79="","",AVERAGE(VLOOKUP($D79,Listas!$K$1:$S$6,9,0),(VLOOKUP($E79,Listas!$L$1:$S$6,8,0))))</f>
        <v/>
      </c>
      <c r="G79" s="36"/>
      <c r="H79" s="36"/>
      <c r="I79" s="36"/>
      <c r="J79" s="36"/>
      <c r="K79" s="36"/>
      <c r="L79" s="36"/>
      <c r="M79" s="37" t="str">
        <f>IF($G79="","",(AVERAGE(VLOOKUP($G79,Listas!$M$1:$S$6,7,0),VLOOKUP($H79,Listas!$M$1:$S$6,7,0),VLOOKUP($I79,Listas!$M$1:$S$6,7,0),VLOOKUP($J79,Listas!$M$1:$S$6,7,0),VLOOKUP($K79,Listas!$R$1:$S$6,2,0),VLOOKUP($L79,Listas!$Q$1:$S$6,3,0))))</f>
        <v/>
      </c>
      <c r="N79" s="34" t="str">
        <f t="shared" si="2"/>
        <v/>
      </c>
      <c r="O79" s="33"/>
      <c r="P79" s="41"/>
      <c r="Q79" s="41"/>
    </row>
    <row r="80" spans="1:17" ht="14.25" customHeight="1">
      <c r="A80" s="40">
        <f t="shared" si="3"/>
        <v>75</v>
      </c>
      <c r="B80" s="33"/>
      <c r="C80" s="33"/>
      <c r="D80" s="36"/>
      <c r="E80" s="36"/>
      <c r="F80" s="37" t="str">
        <f>IF($D80="","",AVERAGE(VLOOKUP($D80,Listas!$K$1:$S$6,9,0),(VLOOKUP($E80,Listas!$L$1:$S$6,8,0))))</f>
        <v/>
      </c>
      <c r="G80" s="36"/>
      <c r="H80" s="36"/>
      <c r="I80" s="36"/>
      <c r="J80" s="36"/>
      <c r="K80" s="36"/>
      <c r="L80" s="36"/>
      <c r="M80" s="37" t="str">
        <f>IF($G80="","",(AVERAGE(VLOOKUP($G80,Listas!$M$1:$S$6,7,0),VLOOKUP($H80,Listas!$M$1:$S$6,7,0),VLOOKUP($I80,Listas!$M$1:$S$6,7,0),VLOOKUP($J80,Listas!$M$1:$S$6,7,0),VLOOKUP($K80,Listas!$R$1:$S$6,2,0),VLOOKUP($L80,Listas!$Q$1:$S$6,3,0))))</f>
        <v/>
      </c>
      <c r="N80" s="34" t="str">
        <f t="shared" si="2"/>
        <v/>
      </c>
      <c r="O80" s="33"/>
      <c r="P80" s="41"/>
      <c r="Q80" s="41"/>
    </row>
    <row r="81" spans="1:17" ht="14.25" customHeight="1">
      <c r="A81" s="40">
        <f t="shared" si="3"/>
        <v>76</v>
      </c>
      <c r="B81" s="33"/>
      <c r="C81" s="33"/>
      <c r="D81" s="36"/>
      <c r="E81" s="36"/>
      <c r="F81" s="37" t="str">
        <f>IF($D81="","",AVERAGE(VLOOKUP($D81,Listas!$K$1:$S$6,9,0),(VLOOKUP($E81,Listas!$L$1:$S$6,8,0))))</f>
        <v/>
      </c>
      <c r="G81" s="36"/>
      <c r="H81" s="36"/>
      <c r="I81" s="36"/>
      <c r="J81" s="36"/>
      <c r="K81" s="36"/>
      <c r="L81" s="36"/>
      <c r="M81" s="37" t="str">
        <f>IF($G81="","",(AVERAGE(VLOOKUP($G81,Listas!$M$1:$S$6,7,0),VLOOKUP($H81,Listas!$M$1:$S$6,7,0),VLOOKUP($I81,Listas!$M$1:$S$6,7,0),VLOOKUP($J81,Listas!$M$1:$S$6,7,0),VLOOKUP($K81,Listas!$R$1:$S$6,2,0),VLOOKUP($L81,Listas!$Q$1:$S$6,3,0))))</f>
        <v/>
      </c>
      <c r="N81" s="34" t="str">
        <f t="shared" si="2"/>
        <v/>
      </c>
      <c r="O81" s="33"/>
      <c r="P81" s="41"/>
      <c r="Q81" s="41"/>
    </row>
    <row r="82" spans="1:17" ht="14.25" customHeight="1">
      <c r="A82" s="40">
        <f t="shared" si="3"/>
        <v>77</v>
      </c>
      <c r="B82" s="33"/>
      <c r="C82" s="33"/>
      <c r="D82" s="36"/>
      <c r="E82" s="36"/>
      <c r="F82" s="37" t="str">
        <f>IF($D82="","",AVERAGE(VLOOKUP($D82,Listas!$K$1:$S$6,9,0),(VLOOKUP($E82,Listas!$L$1:$S$6,8,0))))</f>
        <v/>
      </c>
      <c r="G82" s="36"/>
      <c r="H82" s="36"/>
      <c r="I82" s="36"/>
      <c r="J82" s="36"/>
      <c r="K82" s="36"/>
      <c r="L82" s="36"/>
      <c r="M82" s="37" t="str">
        <f>IF($G82="","",(AVERAGE(VLOOKUP($G82,Listas!$M$1:$S$6,7,0),VLOOKUP($H82,Listas!$M$1:$S$6,7,0),VLOOKUP($I82,Listas!$M$1:$S$6,7,0),VLOOKUP($J82,Listas!$M$1:$S$6,7,0),VLOOKUP($K82,Listas!$R$1:$S$6,2,0),VLOOKUP($L82,Listas!$Q$1:$S$6,3,0))))</f>
        <v/>
      </c>
      <c r="N82" s="34" t="str">
        <f t="shared" si="2"/>
        <v/>
      </c>
      <c r="O82" s="33"/>
      <c r="P82" s="41"/>
      <c r="Q82" s="41"/>
    </row>
    <row r="83" spans="1:17" ht="14.25" customHeight="1">
      <c r="A83" s="40">
        <f t="shared" si="3"/>
        <v>78</v>
      </c>
      <c r="B83" s="33"/>
      <c r="C83" s="33"/>
      <c r="D83" s="36"/>
      <c r="E83" s="36"/>
      <c r="F83" s="37" t="str">
        <f>IF($D83="","",AVERAGE(VLOOKUP($D83,Listas!$K$1:$S$6,9,0),(VLOOKUP($E83,Listas!$L$1:$S$6,8,0))))</f>
        <v/>
      </c>
      <c r="G83" s="36"/>
      <c r="H83" s="36"/>
      <c r="I83" s="36"/>
      <c r="J83" s="36"/>
      <c r="K83" s="36"/>
      <c r="L83" s="36"/>
      <c r="M83" s="37" t="str">
        <f>IF($G83="","",(AVERAGE(VLOOKUP($G83,Listas!$M$1:$S$6,7,0),VLOOKUP($H83,Listas!$M$1:$S$6,7,0),VLOOKUP($I83,Listas!$M$1:$S$6,7,0),VLOOKUP($J83,Listas!$M$1:$S$6,7,0),VLOOKUP($K83,Listas!$R$1:$S$6,2,0),VLOOKUP($L83,Listas!$Q$1:$S$6,3,0))))</f>
        <v/>
      </c>
      <c r="N83" s="34" t="str">
        <f t="shared" si="2"/>
        <v/>
      </c>
      <c r="O83" s="33"/>
      <c r="P83" s="41"/>
      <c r="Q83" s="41"/>
    </row>
    <row r="84" spans="1:17" ht="14.25" customHeight="1">
      <c r="A84" s="40">
        <f t="shared" si="3"/>
        <v>79</v>
      </c>
      <c r="B84" s="33"/>
      <c r="C84" s="33"/>
      <c r="D84" s="36"/>
      <c r="E84" s="36"/>
      <c r="F84" s="37" t="str">
        <f>IF($D84="","",AVERAGE(VLOOKUP($D84,Listas!$K$1:$S$6,9,0),(VLOOKUP($E84,Listas!$L$1:$S$6,8,0))))</f>
        <v/>
      </c>
      <c r="G84" s="36"/>
      <c r="H84" s="36"/>
      <c r="I84" s="36"/>
      <c r="J84" s="36"/>
      <c r="K84" s="36"/>
      <c r="L84" s="36"/>
      <c r="M84" s="37" t="str">
        <f>IF($G84="","",(AVERAGE(VLOOKUP($G84,Listas!$M$1:$S$6,7,0),VLOOKUP($H84,Listas!$M$1:$S$6,7,0),VLOOKUP($I84,Listas!$M$1:$S$6,7,0),VLOOKUP($J84,Listas!$M$1:$S$6,7,0),VLOOKUP($K84,Listas!$R$1:$S$6,2,0),VLOOKUP($L84,Listas!$Q$1:$S$6,3,0))))</f>
        <v/>
      </c>
      <c r="N84" s="34" t="str">
        <f t="shared" si="2"/>
        <v/>
      </c>
      <c r="O84" s="33"/>
      <c r="P84" s="41"/>
      <c r="Q84" s="41"/>
    </row>
    <row r="85" spans="1:17" ht="14.25" customHeight="1">
      <c r="A85" s="40">
        <f t="shared" si="3"/>
        <v>80</v>
      </c>
      <c r="B85" s="33"/>
      <c r="C85" s="33"/>
      <c r="D85" s="36"/>
      <c r="E85" s="36"/>
      <c r="F85" s="37" t="str">
        <f>IF($D85="","",AVERAGE(VLOOKUP($D85,Listas!$K$1:$S$6,9,0),(VLOOKUP($E85,Listas!$L$1:$S$6,8,0))))</f>
        <v/>
      </c>
      <c r="G85" s="36"/>
      <c r="H85" s="36"/>
      <c r="I85" s="36"/>
      <c r="J85" s="36"/>
      <c r="K85" s="36"/>
      <c r="L85" s="36"/>
      <c r="M85" s="37" t="str">
        <f>IF($G85="","",(AVERAGE(VLOOKUP($G85,Listas!$M$1:$S$6,7,0),VLOOKUP($H85,Listas!$M$1:$S$6,7,0),VLOOKUP($I85,Listas!$M$1:$S$6,7,0),VLOOKUP($J85,Listas!$M$1:$S$6,7,0),VLOOKUP($K85,Listas!$R$1:$S$6,2,0),VLOOKUP($L85,Listas!$Q$1:$S$6,3,0))))</f>
        <v/>
      </c>
      <c r="N85" s="34" t="str">
        <f t="shared" si="2"/>
        <v/>
      </c>
      <c r="O85" s="33"/>
      <c r="P85" s="41"/>
      <c r="Q85" s="41"/>
    </row>
    <row r="86" spans="1:17" ht="14.25" customHeight="1">
      <c r="A86" s="40">
        <f t="shared" si="3"/>
        <v>81</v>
      </c>
      <c r="B86" s="33"/>
      <c r="C86" s="33"/>
      <c r="D86" s="36"/>
      <c r="E86" s="36"/>
      <c r="F86" s="37" t="str">
        <f>IF($D86="","",AVERAGE(VLOOKUP($D86,Listas!$K$1:$S$6,9,0),(VLOOKUP($E86,Listas!$L$1:$S$6,8,0))))</f>
        <v/>
      </c>
      <c r="G86" s="36"/>
      <c r="H86" s="36"/>
      <c r="I86" s="36"/>
      <c r="J86" s="36"/>
      <c r="K86" s="36"/>
      <c r="L86" s="36"/>
      <c r="M86" s="37" t="str">
        <f>IF($G86="","",(AVERAGE(VLOOKUP($G86,Listas!$M$1:$S$6,7,0),VLOOKUP($H86,Listas!$M$1:$S$6,7,0),VLOOKUP($I86,Listas!$M$1:$S$6,7,0),VLOOKUP($J86,Listas!$M$1:$S$6,7,0),VLOOKUP($K86,Listas!$R$1:$S$6,2,0),VLOOKUP($L86,Listas!$Q$1:$S$6,3,0))))</f>
        <v/>
      </c>
      <c r="N86" s="34" t="str">
        <f t="shared" si="2"/>
        <v/>
      </c>
      <c r="O86" s="33"/>
      <c r="P86" s="41"/>
      <c r="Q86" s="41"/>
    </row>
    <row r="87" spans="1:17" ht="14.25" customHeight="1">
      <c r="A87" s="40">
        <f t="shared" si="3"/>
        <v>82</v>
      </c>
      <c r="B87" s="33"/>
      <c r="C87" s="33"/>
      <c r="D87" s="36"/>
      <c r="E87" s="36"/>
      <c r="F87" s="37" t="str">
        <f>IF($D87="","",AVERAGE(VLOOKUP($D87,Listas!$K$1:$S$6,9,0),(VLOOKUP($E87,Listas!$L$1:$S$6,8,0))))</f>
        <v/>
      </c>
      <c r="G87" s="36"/>
      <c r="H87" s="36"/>
      <c r="I87" s="36"/>
      <c r="J87" s="36"/>
      <c r="K87" s="36"/>
      <c r="L87" s="36"/>
      <c r="M87" s="37" t="str">
        <f>IF($G87="","",(AVERAGE(VLOOKUP($G87,Listas!$M$1:$S$6,7,0),VLOOKUP($H87,Listas!$M$1:$S$6,7,0),VLOOKUP($I87,Listas!$M$1:$S$6,7,0),VLOOKUP($J87,Listas!$M$1:$S$6,7,0),VLOOKUP($K87,Listas!$R$1:$S$6,2,0),VLOOKUP($L87,Listas!$Q$1:$S$6,3,0))))</f>
        <v/>
      </c>
      <c r="N87" s="34" t="str">
        <f t="shared" si="2"/>
        <v/>
      </c>
      <c r="O87" s="33"/>
      <c r="P87" s="41"/>
      <c r="Q87" s="41"/>
    </row>
    <row r="88" spans="1:17" ht="14.25" customHeight="1">
      <c r="A88" s="40">
        <f t="shared" si="3"/>
        <v>83</v>
      </c>
      <c r="B88" s="33"/>
      <c r="C88" s="33"/>
      <c r="D88" s="36"/>
      <c r="E88" s="36"/>
      <c r="F88" s="37" t="str">
        <f>IF($D88="","",AVERAGE(VLOOKUP($D88,Listas!$K$1:$S$6,9,0),(VLOOKUP($E88,Listas!$L$1:$S$6,8,0))))</f>
        <v/>
      </c>
      <c r="G88" s="36"/>
      <c r="H88" s="36"/>
      <c r="I88" s="36"/>
      <c r="J88" s="36"/>
      <c r="K88" s="36"/>
      <c r="L88" s="36"/>
      <c r="M88" s="37" t="str">
        <f>IF($G88="","",(AVERAGE(VLOOKUP($G88,Listas!$M$1:$S$6,7,0),VLOOKUP($H88,Listas!$M$1:$S$6,7,0),VLOOKUP($I88,Listas!$M$1:$S$6,7,0),VLOOKUP($J88,Listas!$M$1:$S$6,7,0),VLOOKUP($K88,Listas!$R$1:$S$6,2,0),VLOOKUP($L88,Listas!$Q$1:$S$6,3,0))))</f>
        <v/>
      </c>
      <c r="N88" s="34" t="str">
        <f t="shared" si="2"/>
        <v/>
      </c>
      <c r="O88" s="33"/>
      <c r="P88" s="41"/>
      <c r="Q88" s="41"/>
    </row>
    <row r="89" spans="1:17" ht="14.25" customHeight="1">
      <c r="A89" s="40">
        <f t="shared" si="3"/>
        <v>84</v>
      </c>
      <c r="B89" s="33"/>
      <c r="C89" s="33"/>
      <c r="D89" s="36"/>
      <c r="E89" s="36"/>
      <c r="F89" s="37" t="str">
        <f>IF($D89="","",AVERAGE(VLOOKUP($D89,Listas!$K$1:$S$6,9,0),(VLOOKUP($E89,Listas!$L$1:$S$6,8,0))))</f>
        <v/>
      </c>
      <c r="G89" s="36"/>
      <c r="H89" s="36"/>
      <c r="I89" s="36"/>
      <c r="J89" s="36"/>
      <c r="K89" s="36"/>
      <c r="L89" s="36"/>
      <c r="M89" s="37" t="str">
        <f>IF($G89="","",(AVERAGE(VLOOKUP($G89,Listas!$M$1:$S$6,7,0),VLOOKUP($H89,Listas!$M$1:$S$6,7,0),VLOOKUP($I89,Listas!$M$1:$S$6,7,0),VLOOKUP($J89,Listas!$M$1:$S$6,7,0),VLOOKUP($K89,Listas!$R$1:$S$6,2,0),VLOOKUP($L89,Listas!$Q$1:$S$6,3,0))))</f>
        <v/>
      </c>
      <c r="N89" s="34" t="str">
        <f t="shared" si="2"/>
        <v/>
      </c>
      <c r="O89" s="33"/>
      <c r="P89" s="41"/>
      <c r="Q89" s="41"/>
    </row>
    <row r="90" spans="1:17" ht="14.25" customHeight="1">
      <c r="A90" s="40">
        <f t="shared" si="3"/>
        <v>85</v>
      </c>
      <c r="B90" s="33"/>
      <c r="C90" s="33"/>
      <c r="D90" s="36"/>
      <c r="E90" s="36"/>
      <c r="F90" s="37" t="str">
        <f>IF($D90="","",AVERAGE(VLOOKUP($D90,Listas!$K$1:$S$6,9,0),(VLOOKUP($E90,Listas!$L$1:$S$6,8,0))))</f>
        <v/>
      </c>
      <c r="G90" s="36"/>
      <c r="H90" s="36"/>
      <c r="I90" s="36"/>
      <c r="J90" s="36"/>
      <c r="K90" s="36"/>
      <c r="L90" s="36"/>
      <c r="M90" s="37" t="str">
        <f>IF($G90="","",(AVERAGE(VLOOKUP($G90,Listas!$M$1:$S$6,7,0),VLOOKUP($H90,Listas!$M$1:$S$6,7,0),VLOOKUP($I90,Listas!$M$1:$S$6,7,0),VLOOKUP($J90,Listas!$M$1:$S$6,7,0),VLOOKUP($K90,Listas!$R$1:$S$6,2,0),VLOOKUP($L90,Listas!$Q$1:$S$6,3,0))))</f>
        <v/>
      </c>
      <c r="N90" s="34" t="str">
        <f t="shared" si="2"/>
        <v/>
      </c>
      <c r="O90" s="33"/>
      <c r="P90" s="41"/>
      <c r="Q90" s="41"/>
    </row>
    <row r="91" spans="1:17" ht="14.25" customHeight="1">
      <c r="A91" s="40">
        <f t="shared" si="3"/>
        <v>86</v>
      </c>
      <c r="B91" s="33"/>
      <c r="C91" s="33"/>
      <c r="D91" s="36"/>
      <c r="E91" s="36"/>
      <c r="F91" s="37" t="str">
        <f>IF($D91="","",AVERAGE(VLOOKUP($D91,Listas!$K$1:$S$6,9,0),(VLOOKUP($E91,Listas!$L$1:$S$6,8,0))))</f>
        <v/>
      </c>
      <c r="G91" s="36"/>
      <c r="H91" s="36"/>
      <c r="I91" s="36"/>
      <c r="J91" s="36"/>
      <c r="K91" s="36"/>
      <c r="L91" s="36"/>
      <c r="M91" s="37" t="str">
        <f>IF($G91="","",(AVERAGE(VLOOKUP($G91,Listas!$M$1:$S$6,7,0),VLOOKUP($H91,Listas!$M$1:$S$6,7,0),VLOOKUP($I91,Listas!$M$1:$S$6,7,0),VLOOKUP($J91,Listas!$M$1:$S$6,7,0),VLOOKUP($K91,Listas!$R$1:$S$6,2,0),VLOOKUP($L91,Listas!$Q$1:$S$6,3,0))))</f>
        <v/>
      </c>
      <c r="N91" s="34" t="str">
        <f t="shared" si="2"/>
        <v/>
      </c>
      <c r="O91" s="33"/>
      <c r="P91" s="41"/>
      <c r="Q91" s="41"/>
    </row>
    <row r="92" spans="1:17" ht="14.25" customHeight="1">
      <c r="A92" s="40">
        <f t="shared" si="3"/>
        <v>87</v>
      </c>
      <c r="B92" s="33"/>
      <c r="C92" s="33"/>
      <c r="D92" s="36"/>
      <c r="E92" s="36"/>
      <c r="F92" s="37" t="str">
        <f>IF($D92="","",AVERAGE(VLOOKUP($D92,Listas!$K$1:$S$6,9,0),(VLOOKUP($E92,Listas!$L$1:$S$6,8,0))))</f>
        <v/>
      </c>
      <c r="G92" s="36"/>
      <c r="H92" s="36"/>
      <c r="I92" s="36"/>
      <c r="J92" s="36"/>
      <c r="K92" s="36"/>
      <c r="L92" s="36"/>
      <c r="M92" s="37" t="str">
        <f>IF($G92="","",(AVERAGE(VLOOKUP($G92,Listas!$M$1:$S$6,7,0),VLOOKUP($H92,Listas!$M$1:$S$6,7,0),VLOOKUP($I92,Listas!$M$1:$S$6,7,0),VLOOKUP($J92,Listas!$M$1:$S$6,7,0),VLOOKUP($K92,Listas!$R$1:$S$6,2,0),VLOOKUP($L92,Listas!$Q$1:$S$6,3,0))))</f>
        <v/>
      </c>
      <c r="N92" s="34" t="str">
        <f t="shared" si="2"/>
        <v/>
      </c>
      <c r="O92" s="33"/>
      <c r="P92" s="41"/>
      <c r="Q92" s="41"/>
    </row>
    <row r="93" spans="1:17" ht="14.25" customHeight="1">
      <c r="A93" s="40">
        <f t="shared" si="3"/>
        <v>88</v>
      </c>
      <c r="B93" s="33"/>
      <c r="C93" s="33"/>
      <c r="D93" s="36"/>
      <c r="E93" s="36"/>
      <c r="F93" s="37" t="str">
        <f>IF($D93="","",AVERAGE(VLOOKUP($D93,Listas!$K$1:$S$6,9,0),(VLOOKUP($E93,Listas!$L$1:$S$6,8,0))))</f>
        <v/>
      </c>
      <c r="G93" s="36"/>
      <c r="H93" s="36"/>
      <c r="I93" s="36"/>
      <c r="J93" s="36"/>
      <c r="K93" s="36"/>
      <c r="L93" s="36"/>
      <c r="M93" s="37" t="str">
        <f>IF($G93="","",(AVERAGE(VLOOKUP($G93,Listas!$M$1:$S$6,7,0),VLOOKUP($H93,Listas!$M$1:$S$6,7,0),VLOOKUP($I93,Listas!$M$1:$S$6,7,0),VLOOKUP($J93,Listas!$M$1:$S$6,7,0),VLOOKUP($K93,Listas!$R$1:$S$6,2,0),VLOOKUP($L93,Listas!$Q$1:$S$6,3,0))))</f>
        <v/>
      </c>
      <c r="N93" s="34" t="str">
        <f t="shared" si="2"/>
        <v/>
      </c>
      <c r="O93" s="33"/>
      <c r="P93" s="41"/>
      <c r="Q93" s="41"/>
    </row>
    <row r="94" spans="1:17" ht="14.25" customHeight="1">
      <c r="A94" s="40">
        <f t="shared" si="3"/>
        <v>89</v>
      </c>
      <c r="B94" s="33"/>
      <c r="C94" s="33"/>
      <c r="D94" s="36"/>
      <c r="E94" s="36"/>
      <c r="F94" s="37" t="str">
        <f>IF($D94="","",AVERAGE(VLOOKUP($D94,Listas!$K$1:$S$6,9,0),(VLOOKUP($E94,Listas!$L$1:$S$6,8,0))))</f>
        <v/>
      </c>
      <c r="G94" s="36"/>
      <c r="H94" s="36"/>
      <c r="I94" s="36"/>
      <c r="J94" s="36"/>
      <c r="K94" s="36"/>
      <c r="L94" s="36"/>
      <c r="M94" s="37" t="str">
        <f>IF($G94="","",(AVERAGE(VLOOKUP($G94,Listas!$M$1:$S$6,7,0),VLOOKUP($H94,Listas!$M$1:$S$6,7,0),VLOOKUP($I94,Listas!$M$1:$S$6,7,0),VLOOKUP($J94,Listas!$M$1:$S$6,7,0),VLOOKUP($K94,Listas!$R$1:$S$6,2,0),VLOOKUP($L94,Listas!$Q$1:$S$6,3,0))))</f>
        <v/>
      </c>
      <c r="N94" s="34" t="str">
        <f t="shared" si="2"/>
        <v/>
      </c>
      <c r="O94" s="33"/>
      <c r="P94" s="41"/>
      <c r="Q94" s="41"/>
    </row>
    <row r="95" spans="1:17" ht="14.25" customHeight="1">
      <c r="A95" s="40">
        <f t="shared" si="3"/>
        <v>90</v>
      </c>
      <c r="B95" s="33"/>
      <c r="C95" s="33"/>
      <c r="D95" s="36"/>
      <c r="E95" s="36"/>
      <c r="F95" s="37" t="str">
        <f>IF($D95="","",AVERAGE(VLOOKUP($D95,Listas!$K$1:$S$6,9,0),(VLOOKUP($E95,Listas!$L$1:$S$6,8,0))))</f>
        <v/>
      </c>
      <c r="G95" s="36"/>
      <c r="H95" s="36"/>
      <c r="I95" s="36"/>
      <c r="J95" s="36"/>
      <c r="K95" s="36"/>
      <c r="L95" s="36"/>
      <c r="M95" s="37" t="str">
        <f>IF($G95="","",(AVERAGE(VLOOKUP($G95,Listas!$M$1:$S$6,7,0),VLOOKUP($H95,Listas!$M$1:$S$6,7,0),VLOOKUP($I95,Listas!$M$1:$S$6,7,0),VLOOKUP($J95,Listas!$M$1:$S$6,7,0),VLOOKUP($K95,Listas!$R$1:$S$6,2,0),VLOOKUP($L95,Listas!$Q$1:$S$6,3,0))))</f>
        <v/>
      </c>
      <c r="N95" s="34" t="str">
        <f t="shared" si="2"/>
        <v/>
      </c>
      <c r="O95" s="33"/>
      <c r="P95" s="41"/>
      <c r="Q95" s="41"/>
    </row>
    <row r="96" spans="1:17" ht="14.25" customHeight="1">
      <c r="A96" s="40">
        <f t="shared" si="3"/>
        <v>91</v>
      </c>
      <c r="B96" s="33"/>
      <c r="C96" s="33"/>
      <c r="D96" s="36"/>
      <c r="E96" s="36"/>
      <c r="F96" s="37" t="str">
        <f>IF($D96="","",AVERAGE(VLOOKUP($D96,Listas!$K$1:$S$6,9,0),(VLOOKUP($E96,Listas!$L$1:$S$6,8,0))))</f>
        <v/>
      </c>
      <c r="G96" s="36"/>
      <c r="H96" s="36"/>
      <c r="I96" s="36"/>
      <c r="J96" s="36"/>
      <c r="K96" s="36"/>
      <c r="L96" s="36"/>
      <c r="M96" s="37" t="str">
        <f>IF($G96="","",(AVERAGE(VLOOKUP($G96,Listas!$M$1:$S$6,7,0),VLOOKUP($H96,Listas!$M$1:$S$6,7,0),VLOOKUP($I96,Listas!$M$1:$S$6,7,0),VLOOKUP($J96,Listas!$M$1:$S$6,7,0),VLOOKUP($K96,Listas!$R$1:$S$6,2,0),VLOOKUP($L96,Listas!$Q$1:$S$6,3,0))))</f>
        <v/>
      </c>
      <c r="N96" s="34" t="str">
        <f t="shared" si="2"/>
        <v/>
      </c>
      <c r="O96" s="33"/>
      <c r="P96" s="41"/>
      <c r="Q96" s="41"/>
    </row>
    <row r="97" spans="1:17" ht="14.25" customHeight="1">
      <c r="A97" s="40">
        <f t="shared" si="3"/>
        <v>92</v>
      </c>
      <c r="B97" s="33"/>
      <c r="C97" s="33"/>
      <c r="D97" s="36"/>
      <c r="E97" s="36"/>
      <c r="F97" s="37" t="str">
        <f>IF($D97="","",AVERAGE(VLOOKUP($D97,Listas!$K$1:$S$6,9,0),(VLOOKUP($E97,Listas!$L$1:$S$6,8,0))))</f>
        <v/>
      </c>
      <c r="G97" s="36"/>
      <c r="H97" s="36"/>
      <c r="I97" s="36"/>
      <c r="J97" s="36"/>
      <c r="K97" s="36"/>
      <c r="L97" s="36"/>
      <c r="M97" s="37" t="str">
        <f>IF($G97="","",(AVERAGE(VLOOKUP($G97,Listas!$M$1:$S$6,7,0),VLOOKUP($H97,Listas!$M$1:$S$6,7,0),VLOOKUP($I97,Listas!$M$1:$S$6,7,0),VLOOKUP($J97,Listas!$M$1:$S$6,7,0),VLOOKUP($K97,Listas!$R$1:$S$6,2,0),VLOOKUP($L97,Listas!$Q$1:$S$6,3,0))))</f>
        <v/>
      </c>
      <c r="N97" s="34" t="str">
        <f t="shared" si="2"/>
        <v/>
      </c>
      <c r="O97" s="33"/>
      <c r="P97" s="41"/>
      <c r="Q97" s="41"/>
    </row>
    <row r="98" spans="1:17" ht="14.25" customHeight="1">
      <c r="A98" s="40">
        <f t="shared" si="3"/>
        <v>93</v>
      </c>
      <c r="B98" s="33"/>
      <c r="C98" s="33"/>
      <c r="D98" s="36"/>
      <c r="E98" s="36"/>
      <c r="F98" s="37" t="str">
        <f>IF($D98="","",AVERAGE(VLOOKUP($D98,Listas!$K$1:$S$6,9,0),(VLOOKUP($E98,Listas!$L$1:$S$6,8,0))))</f>
        <v/>
      </c>
      <c r="G98" s="36"/>
      <c r="H98" s="36"/>
      <c r="I98" s="36"/>
      <c r="J98" s="36"/>
      <c r="K98" s="36"/>
      <c r="L98" s="36"/>
      <c r="M98" s="37" t="str">
        <f>IF($G98="","",(AVERAGE(VLOOKUP($G98,Listas!$M$1:$S$6,7,0),VLOOKUP($H98,Listas!$M$1:$S$6,7,0),VLOOKUP($I98,Listas!$M$1:$S$6,7,0),VLOOKUP($J98,Listas!$M$1:$S$6,7,0),VLOOKUP($K98,Listas!$R$1:$S$6,2,0),VLOOKUP($L98,Listas!$Q$1:$S$6,3,0))))</f>
        <v/>
      </c>
      <c r="N98" s="34" t="str">
        <f t="shared" si="2"/>
        <v/>
      </c>
      <c r="O98" s="33"/>
      <c r="P98" s="41"/>
      <c r="Q98" s="41"/>
    </row>
    <row r="99" spans="1:17" ht="14.25" customHeight="1">
      <c r="A99" s="40">
        <f t="shared" si="3"/>
        <v>94</v>
      </c>
      <c r="B99" s="33"/>
      <c r="C99" s="33"/>
      <c r="D99" s="36"/>
      <c r="E99" s="36"/>
      <c r="F99" s="37" t="str">
        <f>IF($D99="","",AVERAGE(VLOOKUP($D99,Listas!$K$1:$S$6,9,0),(VLOOKUP($E99,Listas!$L$1:$S$6,8,0))))</f>
        <v/>
      </c>
      <c r="G99" s="36"/>
      <c r="H99" s="36"/>
      <c r="I99" s="36"/>
      <c r="J99" s="36"/>
      <c r="K99" s="36"/>
      <c r="L99" s="36"/>
      <c r="M99" s="37" t="str">
        <f>IF($G99="","",(AVERAGE(VLOOKUP($G99,Listas!$M$1:$S$6,7,0),VLOOKUP($H99,Listas!$M$1:$S$6,7,0),VLOOKUP($I99,Listas!$M$1:$S$6,7,0),VLOOKUP($J99,Listas!$M$1:$S$6,7,0),VLOOKUP($K99,Listas!$R$1:$S$6,2,0),VLOOKUP($L99,Listas!$Q$1:$S$6,3,0))))</f>
        <v/>
      </c>
      <c r="N99" s="34" t="str">
        <f t="shared" si="2"/>
        <v/>
      </c>
      <c r="O99" s="33"/>
      <c r="P99" s="41"/>
      <c r="Q99" s="41"/>
    </row>
    <row r="100" spans="1:17" ht="14.25" customHeight="1">
      <c r="A100" s="40">
        <f t="shared" si="3"/>
        <v>95</v>
      </c>
      <c r="B100" s="33"/>
      <c r="C100" s="33"/>
      <c r="D100" s="36"/>
      <c r="E100" s="36"/>
      <c r="F100" s="37" t="str">
        <f>IF($D100="","",AVERAGE(VLOOKUP($D100,Listas!$K$1:$S$6,9,0),(VLOOKUP($E100,Listas!$L$1:$S$6,8,0))))</f>
        <v/>
      </c>
      <c r="G100" s="36"/>
      <c r="H100" s="36"/>
      <c r="I100" s="36"/>
      <c r="J100" s="36"/>
      <c r="K100" s="36"/>
      <c r="L100" s="36"/>
      <c r="M100" s="37" t="str">
        <f>IF($G100="","",(AVERAGE(VLOOKUP($G100,Listas!$M$1:$S$6,7,0),VLOOKUP($H100,Listas!$M$1:$S$6,7,0),VLOOKUP($I100,Listas!$M$1:$S$6,7,0),VLOOKUP($J100,Listas!$M$1:$S$6,7,0),VLOOKUP($K100,Listas!$R$1:$S$6,2,0),VLOOKUP($L100,Listas!$Q$1:$S$6,3,0))))</f>
        <v/>
      </c>
      <c r="N100" s="34" t="str">
        <f t="shared" si="2"/>
        <v/>
      </c>
      <c r="O100" s="33"/>
      <c r="P100" s="41"/>
      <c r="Q100" s="41"/>
    </row>
    <row r="101" spans="1:17" ht="14.25" customHeight="1">
      <c r="A101" s="40">
        <f t="shared" si="3"/>
        <v>96</v>
      </c>
      <c r="B101" s="33"/>
      <c r="C101" s="33"/>
      <c r="D101" s="36"/>
      <c r="E101" s="36"/>
      <c r="F101" s="37" t="str">
        <f>IF($D101="","",AVERAGE(VLOOKUP($D101,Listas!$K$1:$S$6,9,0),(VLOOKUP($E101,Listas!$L$1:$S$6,8,0))))</f>
        <v/>
      </c>
      <c r="G101" s="36"/>
      <c r="H101" s="36"/>
      <c r="I101" s="36"/>
      <c r="J101" s="36"/>
      <c r="K101" s="36"/>
      <c r="L101" s="36"/>
      <c r="M101" s="37" t="str">
        <f>IF($G101="","",(AVERAGE(VLOOKUP($G101,Listas!$M$1:$S$6,7,0),VLOOKUP($H101,Listas!$M$1:$S$6,7,0),VLOOKUP($I101,Listas!$M$1:$S$6,7,0),VLOOKUP($J101,Listas!$M$1:$S$6,7,0),VLOOKUP($K101,Listas!$R$1:$S$6,2,0),VLOOKUP($L101,Listas!$Q$1:$S$6,3,0))))</f>
        <v/>
      </c>
      <c r="N101" s="34" t="str">
        <f t="shared" si="2"/>
        <v/>
      </c>
      <c r="O101" s="33"/>
      <c r="P101" s="41"/>
      <c r="Q101" s="41"/>
    </row>
    <row r="102" spans="1:17" ht="14.25" customHeight="1">
      <c r="A102" s="40">
        <f t="shared" si="3"/>
        <v>97</v>
      </c>
      <c r="B102" s="33"/>
      <c r="C102" s="33"/>
      <c r="D102" s="36"/>
      <c r="E102" s="36"/>
      <c r="F102" s="37" t="str">
        <f>IF($D102="","",AVERAGE(VLOOKUP($D102,Listas!$K$1:$S$6,9,0),(VLOOKUP($E102,Listas!$L$1:$S$6,8,0))))</f>
        <v/>
      </c>
      <c r="G102" s="36"/>
      <c r="H102" s="36"/>
      <c r="I102" s="36"/>
      <c r="J102" s="36"/>
      <c r="K102" s="36"/>
      <c r="L102" s="36"/>
      <c r="M102" s="37" t="str">
        <f>IF($G102="","",(AVERAGE(VLOOKUP($G102,Listas!$M$1:$S$6,7,0),VLOOKUP($H102,Listas!$M$1:$S$6,7,0),VLOOKUP($I102,Listas!$M$1:$S$6,7,0),VLOOKUP($J102,Listas!$M$1:$S$6,7,0),VLOOKUP($K102,Listas!$R$1:$S$6,2,0),VLOOKUP($L102,Listas!$Q$1:$S$6,3,0))))</f>
        <v/>
      </c>
      <c r="N102" s="34" t="str">
        <f t="shared" si="2"/>
        <v/>
      </c>
      <c r="O102" s="33"/>
      <c r="P102" s="41"/>
      <c r="Q102" s="41"/>
    </row>
    <row r="103" spans="1:17" ht="14.25" customHeight="1">
      <c r="A103" s="40">
        <f t="shared" si="3"/>
        <v>98</v>
      </c>
      <c r="B103" s="33"/>
      <c r="C103" s="33"/>
      <c r="D103" s="36"/>
      <c r="E103" s="36"/>
      <c r="F103" s="37" t="str">
        <f>IF($D103="","",AVERAGE(VLOOKUP($D103,Listas!$K$1:$S$6,9,0),(VLOOKUP($E103,Listas!$L$1:$S$6,8,0))))</f>
        <v/>
      </c>
      <c r="G103" s="36"/>
      <c r="H103" s="36"/>
      <c r="I103" s="36"/>
      <c r="J103" s="36"/>
      <c r="K103" s="36"/>
      <c r="L103" s="36"/>
      <c r="M103" s="37" t="str">
        <f>IF($G103="","",(AVERAGE(VLOOKUP($G103,Listas!$M$1:$S$6,7,0),VLOOKUP($H103,Listas!$M$1:$S$6,7,0),VLOOKUP($I103,Listas!$M$1:$S$6,7,0),VLOOKUP($J103,Listas!$M$1:$S$6,7,0),VLOOKUP($K103,Listas!$R$1:$S$6,2,0),VLOOKUP($L103,Listas!$Q$1:$S$6,3,0))))</f>
        <v/>
      </c>
      <c r="N103" s="34" t="str">
        <f t="shared" si="2"/>
        <v/>
      </c>
      <c r="O103" s="33"/>
      <c r="P103" s="41"/>
      <c r="Q103" s="41"/>
    </row>
    <row r="104" spans="1:17" ht="14.25" customHeight="1">
      <c r="A104" s="40">
        <f t="shared" si="3"/>
        <v>99</v>
      </c>
      <c r="B104" s="33"/>
      <c r="C104" s="33"/>
      <c r="D104" s="36"/>
      <c r="E104" s="36"/>
      <c r="F104" s="37" t="str">
        <f>IF($D104="","",AVERAGE(VLOOKUP($D104,Listas!$K$1:$S$6,9,0),(VLOOKUP($E104,Listas!$L$1:$S$6,8,0))))</f>
        <v/>
      </c>
      <c r="G104" s="36"/>
      <c r="H104" s="36"/>
      <c r="I104" s="36"/>
      <c r="J104" s="36"/>
      <c r="K104" s="36"/>
      <c r="L104" s="36"/>
      <c r="M104" s="37" t="str">
        <f>IF($G104="","",(AVERAGE(VLOOKUP($G104,Listas!$M$1:$S$6,7,0),VLOOKUP($H104,Listas!$M$1:$S$6,7,0),VLOOKUP($I104,Listas!$M$1:$S$6,7,0),VLOOKUP($J104,Listas!$M$1:$S$6,7,0),VLOOKUP($K104,Listas!$R$1:$S$6,2,0),VLOOKUP($L104,Listas!$Q$1:$S$6,3,0))))</f>
        <v/>
      </c>
      <c r="N104" s="34" t="str">
        <f t="shared" si="2"/>
        <v/>
      </c>
      <c r="O104" s="33"/>
      <c r="P104" s="41"/>
      <c r="Q104" s="41"/>
    </row>
    <row r="105" spans="1:17" ht="14.25" customHeight="1">
      <c r="A105" s="40">
        <f t="shared" si="3"/>
        <v>100</v>
      </c>
      <c r="B105" s="33"/>
      <c r="C105" s="33"/>
      <c r="D105" s="36"/>
      <c r="E105" s="36"/>
      <c r="F105" s="37" t="str">
        <f>IF($D105="","",AVERAGE(VLOOKUP($D105,Listas!$K$1:$S$6,9,0),(VLOOKUP($E105,Listas!$L$1:$S$6,8,0))))</f>
        <v/>
      </c>
      <c r="G105" s="36"/>
      <c r="H105" s="36"/>
      <c r="I105" s="36"/>
      <c r="J105" s="36"/>
      <c r="K105" s="36"/>
      <c r="L105" s="36"/>
      <c r="M105" s="37" t="str">
        <f>IF($G105="","",(AVERAGE(VLOOKUP($G105,Listas!$M$1:$S$6,7,0),VLOOKUP($H105,Listas!$M$1:$S$6,7,0),VLOOKUP($I105,Listas!$M$1:$S$6,7,0),VLOOKUP($J105,Listas!$M$1:$S$6,7,0),VLOOKUP($K105,Listas!$R$1:$S$6,2,0),VLOOKUP($L105,Listas!$Q$1:$S$6,3,0))))</f>
        <v/>
      </c>
      <c r="N105" s="34" t="str">
        <f t="shared" si="2"/>
        <v/>
      </c>
      <c r="O105" s="33"/>
      <c r="P105" s="41"/>
      <c r="Q105" s="41"/>
    </row>
  </sheetData>
  <sheetProtection formatCells="0" formatColumns="0" formatRows="0" insertRows="0" deleteRows="0" selectLockedCells="1" sort="0" autoFilter="0"/>
  <mergeCells count="12">
    <mergeCell ref="A4:A5"/>
    <mergeCell ref="B4:B5"/>
    <mergeCell ref="C4:C5"/>
    <mergeCell ref="D4:E4"/>
    <mergeCell ref="C3:R3"/>
    <mergeCell ref="Q4:Q5"/>
    <mergeCell ref="G4:L4"/>
    <mergeCell ref="M4:M5"/>
    <mergeCell ref="N4:N5"/>
    <mergeCell ref="O4:O5"/>
    <mergeCell ref="P4:P5"/>
    <mergeCell ref="F4:F5"/>
  </mergeCells>
  <conditionalFormatting sqref="N6:N105">
    <cfRule type="cellIs" priority="3" stopIfTrue="1" operator="equal">
      <formula>""</formula>
    </cfRule>
  </conditionalFormatting>
  <dataValidations count="9">
    <dataValidation type="list" allowBlank="1" showInputMessage="1" showErrorMessage="1" sqref="P6:P105">
      <formula1>Success</formula1>
    </dataValidation>
    <dataValidation allowBlank="1" showErrorMessage="1" errorTitle="Error" error="Please select an option from the drop down list." sqref="F6:F105 M6:M105"/>
    <dataValidation type="list" allowBlank="1" showErrorMessage="1" errorTitle="Error" error="Please select an option from the drop down list." sqref="G6:J105">
      <formula1>Potential</formula1>
    </dataValidation>
    <dataValidation type="list" allowBlank="1" showErrorMessage="1" errorTitle="Error" error="Please select an option from the drop down list." sqref="E6:E105">
      <formula1>Occurrences</formula1>
    </dataValidation>
    <dataValidation type="list" allowBlank="1" showErrorMessage="1" errorTitle="Error" error="Please select an option from the drop down list." sqref="D6:D105">
      <formula1>Likelihood</formula1>
    </dataValidation>
    <dataValidation type="list" allowBlank="1" showInputMessage="1" showErrorMessage="1" sqref="B6:B105">
      <formula1>Process</formula1>
    </dataValidation>
    <dataValidation type="list" allowBlank="1" showErrorMessage="1" errorTitle="Error" error="Please select an option from the drop down list." sqref="K6:K105">
      <formula1>opprep</formula1>
    </dataValidation>
    <dataValidation type="list" allowBlank="1" showErrorMessage="1" errorTitle="Error" error="Please select an option from the drop down list." sqref="L6:L105">
      <formula1>cost</formula1>
    </dataValidation>
    <dataValidation type="list" allowBlank="1" showInputMessage="1" showErrorMessage="1" sqref="Q6:Q105">
      <formula1>"ABIERTA,CERRADA"</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$N6&lt;Listas!$A$2</xm:f>
            <x14:dxf>
              <fill>
                <patternFill>
                  <bgColor theme="0" tint="-0.14996795556505021"/>
                </patternFill>
              </fill>
            </x14:dxf>
          </x14:cfRule>
          <xm:sqref>O12:Q105 P6:Q11</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N6:N105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zoomScale="125" zoomScaleNormal="125" zoomScalePageLayoutView="125" workbookViewId="0">
      <selection activeCell="I17" sqref="I17"/>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4" customWidth="1"/>
    <col min="10" max="10" width="1.7109375" style="1" customWidth="1"/>
    <col min="11" max="11" width="27.140625" style="1" bestFit="1" customWidth="1"/>
    <col min="12" max="12" width="41" style="1" customWidth="1"/>
    <col min="13" max="13" width="12.7109375" style="1" customWidth="1"/>
    <col min="14" max="14" width="16.85546875" style="1" customWidth="1"/>
    <col min="15" max="15" width="22.42578125" style="1" customWidth="1"/>
    <col min="16" max="16" width="21.140625" style="1" customWidth="1"/>
    <col min="17" max="17" width="15.85546875" style="1" customWidth="1"/>
    <col min="18" max="18" width="16.140625" style="1" bestFit="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75</v>
      </c>
      <c r="C1" s="7" t="s">
        <v>73</v>
      </c>
      <c r="E1" s="79" t="s">
        <v>12</v>
      </c>
      <c r="F1" s="79" t="s">
        <v>17</v>
      </c>
      <c r="G1" s="79" t="s">
        <v>41</v>
      </c>
      <c r="H1" s="79" t="s">
        <v>15</v>
      </c>
      <c r="I1" s="80" t="s">
        <v>28</v>
      </c>
      <c r="J1" s="81"/>
      <c r="K1" s="82" t="s">
        <v>24</v>
      </c>
      <c r="L1" s="82" t="s">
        <v>50</v>
      </c>
      <c r="M1" s="82" t="s">
        <v>51</v>
      </c>
      <c r="N1" s="82" t="s">
        <v>57</v>
      </c>
      <c r="O1" s="82" t="s">
        <v>59</v>
      </c>
      <c r="P1" s="82" t="s">
        <v>126</v>
      </c>
      <c r="Q1" s="82" t="s">
        <v>72</v>
      </c>
      <c r="R1" s="82" t="s">
        <v>127</v>
      </c>
      <c r="S1" s="82" t="s">
        <v>65</v>
      </c>
      <c r="T1" s="82" t="s">
        <v>71</v>
      </c>
      <c r="U1" s="81"/>
      <c r="V1" s="83"/>
    </row>
    <row r="2" spans="1:22" ht="18.75">
      <c r="A2" s="8">
        <v>8</v>
      </c>
      <c r="C2" s="8">
        <v>8</v>
      </c>
      <c r="E2" s="84" t="s">
        <v>10</v>
      </c>
      <c r="F2" s="84" t="s">
        <v>33</v>
      </c>
      <c r="G2" s="84" t="s">
        <v>48</v>
      </c>
      <c r="H2" s="84" t="s">
        <v>26</v>
      </c>
      <c r="I2" s="85" t="s">
        <v>29</v>
      </c>
      <c r="J2" s="81"/>
      <c r="K2" s="84" t="s">
        <v>121</v>
      </c>
      <c r="L2" s="84" t="s">
        <v>120</v>
      </c>
      <c r="M2" s="84" t="s">
        <v>52</v>
      </c>
      <c r="N2" s="84" t="s">
        <v>52</v>
      </c>
      <c r="O2" s="84" t="s">
        <v>5</v>
      </c>
      <c r="P2" s="84" t="s">
        <v>52</v>
      </c>
      <c r="Q2" s="84" t="s">
        <v>3</v>
      </c>
      <c r="R2" s="84" t="s">
        <v>60</v>
      </c>
      <c r="S2" s="86">
        <v>1</v>
      </c>
      <c r="T2" s="84" t="s">
        <v>66</v>
      </c>
      <c r="U2" s="81"/>
      <c r="V2" s="81"/>
    </row>
    <row r="3" spans="1:22">
      <c r="C3" s="23" t="s">
        <v>74</v>
      </c>
      <c r="E3" s="84" t="s">
        <v>11</v>
      </c>
      <c r="F3" s="84" t="s">
        <v>34</v>
      </c>
      <c r="G3" s="84" t="s">
        <v>38</v>
      </c>
      <c r="H3" s="84" t="s">
        <v>22</v>
      </c>
      <c r="I3" s="85" t="s">
        <v>146</v>
      </c>
      <c r="J3" s="81"/>
      <c r="K3" s="84" t="s">
        <v>118</v>
      </c>
      <c r="L3" s="84" t="s">
        <v>119</v>
      </c>
      <c r="M3" s="84" t="s">
        <v>53</v>
      </c>
      <c r="N3" s="84" t="s">
        <v>130</v>
      </c>
      <c r="O3" s="84" t="s">
        <v>7</v>
      </c>
      <c r="P3" s="84" t="s">
        <v>125</v>
      </c>
      <c r="Q3" s="84" t="s">
        <v>6</v>
      </c>
      <c r="R3" s="84" t="s">
        <v>61</v>
      </c>
      <c r="S3" s="86">
        <v>2</v>
      </c>
      <c r="T3" s="84" t="s">
        <v>67</v>
      </c>
      <c r="U3" s="81"/>
      <c r="V3" s="81"/>
    </row>
    <row r="4" spans="1:22" ht="18.75">
      <c r="C4" s="8">
        <v>5</v>
      </c>
      <c r="E4" s="84"/>
      <c r="F4" s="84" t="s">
        <v>35</v>
      </c>
      <c r="G4" s="84" t="s">
        <v>46</v>
      </c>
      <c r="H4" s="84" t="s">
        <v>1</v>
      </c>
      <c r="I4" s="85" t="s">
        <v>134</v>
      </c>
      <c r="J4" s="81"/>
      <c r="K4" s="84" t="s">
        <v>116</v>
      </c>
      <c r="L4" s="84" t="s">
        <v>117</v>
      </c>
      <c r="M4" s="84" t="s">
        <v>54</v>
      </c>
      <c r="N4" s="84" t="s">
        <v>129</v>
      </c>
      <c r="O4" s="84" t="s">
        <v>4</v>
      </c>
      <c r="P4" s="84" t="s">
        <v>124</v>
      </c>
      <c r="Q4" s="84" t="s">
        <v>4</v>
      </c>
      <c r="R4" s="84" t="s">
        <v>62</v>
      </c>
      <c r="S4" s="86">
        <v>3</v>
      </c>
      <c r="T4" s="84" t="s">
        <v>68</v>
      </c>
      <c r="U4" s="81"/>
      <c r="V4" s="81"/>
    </row>
    <row r="5" spans="1:22">
      <c r="E5" s="84"/>
      <c r="F5" s="84" t="s">
        <v>36</v>
      </c>
      <c r="G5" s="84" t="s">
        <v>37</v>
      </c>
      <c r="H5" s="84" t="s">
        <v>27</v>
      </c>
      <c r="I5" s="85" t="s">
        <v>144</v>
      </c>
      <c r="J5" s="81"/>
      <c r="K5" s="84" t="s">
        <v>49</v>
      </c>
      <c r="L5" s="84" t="s">
        <v>114</v>
      </c>
      <c r="M5" s="84" t="s">
        <v>55</v>
      </c>
      <c r="N5" s="84" t="s">
        <v>128</v>
      </c>
      <c r="O5" s="84" t="s">
        <v>6</v>
      </c>
      <c r="P5" s="84" t="s">
        <v>123</v>
      </c>
      <c r="Q5" s="84" t="s">
        <v>7</v>
      </c>
      <c r="R5" s="84" t="s">
        <v>63</v>
      </c>
      <c r="S5" s="86">
        <v>4</v>
      </c>
      <c r="T5" s="84" t="s">
        <v>69</v>
      </c>
      <c r="U5" s="81"/>
      <c r="V5" s="81"/>
    </row>
    <row r="6" spans="1:22">
      <c r="E6" s="84"/>
      <c r="F6" s="84"/>
      <c r="G6" s="84" t="s">
        <v>39</v>
      </c>
      <c r="H6" s="84"/>
      <c r="I6" s="85" t="s">
        <v>135</v>
      </c>
      <c r="J6" s="81"/>
      <c r="K6" s="84" t="s">
        <v>115</v>
      </c>
      <c r="L6" s="84" t="s">
        <v>113</v>
      </c>
      <c r="M6" s="84" t="s">
        <v>56</v>
      </c>
      <c r="N6" s="84" t="s">
        <v>131</v>
      </c>
      <c r="O6" s="84" t="s">
        <v>3</v>
      </c>
      <c r="P6" s="84" t="s">
        <v>122</v>
      </c>
      <c r="Q6" s="84" t="s">
        <v>58</v>
      </c>
      <c r="R6" s="84" t="s">
        <v>64</v>
      </c>
      <c r="S6" s="86">
        <v>5</v>
      </c>
      <c r="T6" s="84" t="s">
        <v>70</v>
      </c>
      <c r="U6" s="81"/>
      <c r="V6" s="81"/>
    </row>
    <row r="7" spans="1:22">
      <c r="E7" s="84"/>
      <c r="F7" s="84"/>
      <c r="G7" s="84" t="s">
        <v>47</v>
      </c>
      <c r="H7" s="84"/>
      <c r="I7" s="85" t="s">
        <v>136</v>
      </c>
      <c r="J7" s="81"/>
      <c r="K7" s="81"/>
      <c r="L7" s="87"/>
      <c r="M7" s="81"/>
      <c r="N7" s="81"/>
      <c r="O7" s="81"/>
      <c r="P7" s="81"/>
      <c r="Q7" s="81"/>
      <c r="R7" s="81"/>
      <c r="S7" s="81"/>
      <c r="T7" s="81"/>
      <c r="U7" s="81"/>
      <c r="V7" s="81"/>
    </row>
    <row r="8" spans="1:22">
      <c r="E8" s="84"/>
      <c r="F8" s="84"/>
      <c r="G8" s="84" t="s">
        <v>42</v>
      </c>
      <c r="H8" s="84"/>
      <c r="I8" s="85" t="s">
        <v>162</v>
      </c>
      <c r="J8" s="81"/>
      <c r="K8" s="81"/>
      <c r="L8" s="87"/>
      <c r="M8" s="81"/>
      <c r="N8" s="81"/>
      <c r="O8" s="81"/>
      <c r="P8" s="81"/>
      <c r="Q8" s="81"/>
      <c r="R8" s="81"/>
      <c r="S8" s="81"/>
      <c r="T8" s="81"/>
      <c r="U8" s="81"/>
      <c r="V8" s="81"/>
    </row>
    <row r="9" spans="1:22">
      <c r="A9" s="1" t="s">
        <v>89</v>
      </c>
      <c r="E9" s="84"/>
      <c r="F9" s="84"/>
      <c r="G9" s="84" t="s">
        <v>43</v>
      </c>
      <c r="H9" s="84"/>
      <c r="I9" s="85" t="s">
        <v>139</v>
      </c>
      <c r="J9" s="81"/>
      <c r="K9" s="81"/>
      <c r="L9" s="87"/>
      <c r="M9" s="81"/>
      <c r="N9" s="81"/>
      <c r="O9" s="81"/>
      <c r="P9" s="81"/>
      <c r="Q9" s="81"/>
      <c r="R9" s="81"/>
      <c r="S9" s="81"/>
      <c r="T9" s="81"/>
      <c r="U9" s="81"/>
      <c r="V9" s="81"/>
    </row>
    <row r="10" spans="1:22">
      <c r="A10" s="24" t="s">
        <v>91</v>
      </c>
      <c r="C10" s="25">
        <f>COUNTIF('Opor registro'!Q6:Q105,"ABIERTA")</f>
        <v>4</v>
      </c>
      <c r="E10" s="84"/>
      <c r="F10" s="84"/>
      <c r="G10" s="84" t="s">
        <v>40</v>
      </c>
      <c r="H10" s="84"/>
      <c r="I10" s="85" t="s">
        <v>138</v>
      </c>
      <c r="J10" s="81"/>
      <c r="K10" s="81"/>
      <c r="L10" s="87"/>
      <c r="M10" s="81"/>
      <c r="N10" s="81"/>
      <c r="O10" s="81"/>
      <c r="P10" s="81"/>
      <c r="Q10" s="81"/>
      <c r="R10" s="81"/>
      <c r="S10" s="81"/>
      <c r="T10" s="81"/>
      <c r="U10" s="81"/>
      <c r="V10" s="81"/>
    </row>
    <row r="11" spans="1:22">
      <c r="A11" s="24" t="s">
        <v>92</v>
      </c>
      <c r="C11" s="25">
        <f>COUNTIF('Opor registro'!Q6:Q105,"CERRADA")</f>
        <v>3</v>
      </c>
      <c r="E11" s="84"/>
      <c r="F11" s="84"/>
      <c r="G11" s="84" t="s">
        <v>45</v>
      </c>
      <c r="H11" s="84"/>
      <c r="I11" s="85" t="s">
        <v>137</v>
      </c>
      <c r="J11" s="81"/>
      <c r="K11" s="81"/>
      <c r="L11" s="87"/>
      <c r="M11" s="81"/>
      <c r="N11" s="81"/>
      <c r="O11" s="81"/>
      <c r="P11" s="81"/>
      <c r="Q11" s="81"/>
      <c r="R11" s="81"/>
      <c r="S11" s="81"/>
      <c r="T11" s="81"/>
      <c r="U11" s="81"/>
      <c r="V11" s="81"/>
    </row>
    <row r="12" spans="1:22">
      <c r="A12" s="24" t="s">
        <v>93</v>
      </c>
      <c r="C12" s="25">
        <f>COUNTA('Opor registro'!C6:C105)</f>
        <v>8</v>
      </c>
      <c r="E12" s="84"/>
      <c r="F12" s="84"/>
      <c r="G12" s="84" t="s">
        <v>44</v>
      </c>
      <c r="H12" s="84"/>
      <c r="I12" s="85" t="s">
        <v>165</v>
      </c>
      <c r="J12" s="81"/>
      <c r="K12" s="81"/>
      <c r="L12" s="87"/>
      <c r="M12" s="81"/>
      <c r="N12" s="81"/>
      <c r="O12" s="81"/>
      <c r="P12" s="81"/>
      <c r="Q12" s="81"/>
      <c r="R12" s="81"/>
      <c r="S12" s="81"/>
      <c r="T12" s="81"/>
      <c r="U12" s="81"/>
      <c r="V12" s="81"/>
    </row>
    <row r="13" spans="1:22">
      <c r="A13" s="24" t="str">
        <f>T2</f>
        <v>Oportunidad fallida</v>
      </c>
      <c r="C13" s="25">
        <f>COUNTIF('Opor registro'!$P$6:$P$105,Listas!A13)</f>
        <v>0</v>
      </c>
      <c r="E13" s="87"/>
      <c r="F13" s="87"/>
      <c r="G13" s="87"/>
      <c r="H13" s="87"/>
      <c r="I13" s="88" t="s">
        <v>132</v>
      </c>
      <c r="J13" s="87"/>
      <c r="K13" s="87"/>
      <c r="L13" s="87"/>
      <c r="M13" s="87"/>
      <c r="N13" s="81"/>
      <c r="O13" s="81"/>
      <c r="P13" s="81"/>
      <c r="Q13" s="81"/>
      <c r="R13" s="81"/>
      <c r="S13" s="81"/>
      <c r="T13" s="81"/>
      <c r="U13" s="81"/>
      <c r="V13" s="81"/>
    </row>
    <row r="14" spans="1:22">
      <c r="A14" s="24" t="str">
        <f>T3</f>
        <v>Oportunidad abandonada</v>
      </c>
      <c r="C14" s="25">
        <f>COUNTIF('Opor registro'!$P$6:$P$105,Listas!A14)</f>
        <v>0</v>
      </c>
      <c r="E14" s="89"/>
      <c r="F14" s="89"/>
      <c r="G14" s="89"/>
      <c r="H14" s="89"/>
      <c r="I14" s="90" t="s">
        <v>145</v>
      </c>
      <c r="J14" s="89"/>
      <c r="K14" s="89"/>
      <c r="L14" s="89"/>
      <c r="M14" s="89"/>
      <c r="N14" s="81"/>
      <c r="O14" s="87"/>
      <c r="P14" s="81"/>
      <c r="Q14" s="81"/>
      <c r="R14" s="81"/>
      <c r="S14" s="81"/>
      <c r="T14" s="81"/>
      <c r="U14" s="81"/>
      <c r="V14" s="81"/>
    </row>
    <row r="15" spans="1:22">
      <c r="A15" s="24" t="str">
        <f>T4</f>
        <v>Se trataron algunas expectativas</v>
      </c>
      <c r="C15" s="25">
        <f>COUNTIF('Opor registro'!$P$6:$P$105,Listas!A15)</f>
        <v>2</v>
      </c>
      <c r="E15" s="14"/>
      <c r="F15" s="14"/>
      <c r="G15" s="14"/>
      <c r="H15" s="14"/>
      <c r="I15" s="42"/>
      <c r="J15" s="14"/>
      <c r="K15" s="14"/>
      <c r="L15" s="14"/>
      <c r="M15" s="14"/>
      <c r="O15" s="13"/>
      <c r="V15" s="16" t="s">
        <v>85</v>
      </c>
    </row>
    <row r="16" spans="1:22" ht="30">
      <c r="A16" s="24" t="str">
        <f>T5</f>
        <v>Se trataron todas las expectativas</v>
      </c>
      <c r="C16" s="25">
        <f>COUNTIF('Opor registro'!$P$6:$P$105,Listas!A16)</f>
        <v>5</v>
      </c>
      <c r="E16" s="14"/>
      <c r="F16" s="14"/>
      <c r="G16" s="14"/>
      <c r="H16" s="14"/>
      <c r="I16" s="43"/>
      <c r="J16" s="15"/>
      <c r="K16" s="15"/>
      <c r="L16" s="15"/>
      <c r="M16" s="15"/>
      <c r="V16" s="17" t="s">
        <v>86</v>
      </c>
    </row>
    <row r="17" spans="1:22">
      <c r="A17" s="24" t="str">
        <f>T6</f>
        <v>Se excedieron las expectativas</v>
      </c>
      <c r="C17" s="25">
        <f>COUNTIF('Opor registro'!$P$6:$P$105,Listas!A17)</f>
        <v>0</v>
      </c>
      <c r="E17" s="14"/>
      <c r="F17" s="14"/>
      <c r="G17" s="14"/>
      <c r="H17" s="14"/>
      <c r="I17" s="42"/>
      <c r="J17" s="15"/>
      <c r="K17" s="15"/>
      <c r="L17" s="15"/>
      <c r="M17" s="15"/>
      <c r="V17" s="16"/>
    </row>
    <row r="18" spans="1:22">
      <c r="E18" s="14"/>
      <c r="F18" s="14"/>
      <c r="G18" s="14"/>
      <c r="H18" s="14"/>
      <c r="I18" s="42"/>
      <c r="J18" s="15"/>
      <c r="K18" s="15"/>
      <c r="L18" s="15"/>
      <c r="M18" s="15"/>
      <c r="V18" s="16" t="str">
        <f>CONCATENATE(V15,C2,V17,V16,C4," y ",C2,")")</f>
        <v>(Requerido para los factores de riesgo &gt;=8, 
sugerido para factores de riesgo entre 5 y 8)</v>
      </c>
    </row>
    <row r="19" spans="1:22">
      <c r="E19" s="14"/>
      <c r="F19" s="14"/>
      <c r="G19" s="14"/>
      <c r="H19" s="14"/>
      <c r="I19" s="42"/>
      <c r="J19" s="15"/>
      <c r="K19" s="15"/>
      <c r="L19" s="15"/>
      <c r="M19" s="15"/>
      <c r="V19" s="16"/>
    </row>
    <row r="20" spans="1:22">
      <c r="A20" s="1" t="s">
        <v>90</v>
      </c>
      <c r="E20" s="14"/>
      <c r="F20" s="14"/>
      <c r="G20" s="14"/>
      <c r="H20" s="14"/>
      <c r="I20" s="42"/>
      <c r="J20" s="15"/>
      <c r="K20" s="15"/>
      <c r="L20" s="15"/>
      <c r="M20" s="15"/>
      <c r="V20" s="16"/>
    </row>
    <row r="21" spans="1:22" ht="30">
      <c r="A21" s="24" t="s">
        <v>94</v>
      </c>
      <c r="C21" s="25">
        <f>COUNTA('Riesgos registro'!C5:C103)</f>
        <v>7</v>
      </c>
      <c r="E21" s="14"/>
      <c r="F21" s="14"/>
      <c r="G21" s="14"/>
      <c r="H21" s="14"/>
      <c r="I21" s="42"/>
      <c r="J21" s="15"/>
      <c r="K21" s="15"/>
      <c r="L21" s="15"/>
      <c r="M21" s="15"/>
      <c r="V21" s="17" t="s">
        <v>87</v>
      </c>
    </row>
    <row r="22" spans="1:22" ht="30">
      <c r="A22" s="24" t="s">
        <v>95</v>
      </c>
      <c r="C22" s="25">
        <f>COUNTIF('Riesgos registro'!N5:N103,"&gt;="&amp;Listas!C2)</f>
        <v>3</v>
      </c>
      <c r="V22" s="17" t="s">
        <v>88</v>
      </c>
    </row>
    <row r="23" spans="1:22">
      <c r="A23" s="24" t="s">
        <v>96</v>
      </c>
      <c r="C23" s="25">
        <f>C21-C22-C24</f>
        <v>4</v>
      </c>
      <c r="V23" s="16"/>
    </row>
    <row r="24" spans="1:22">
      <c r="A24" s="24" t="s">
        <v>97</v>
      </c>
      <c r="C24" s="25">
        <f>COUNTIF('Riesgos registro'!N5:N103,"&lt;"&amp;Listas!C4)</f>
        <v>0</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selectLockedCells="1"/>
  <conditionalFormatting sqref="Q1:T1 Q2:S6 H13:M15 O14:O15 E25:I1048576 E17:H24 E1:I16">
    <cfRule type="cellIs" dxfId="20" priority="11" operator="notEqual">
      <formula>""</formula>
    </cfRule>
  </conditionalFormatting>
  <conditionalFormatting sqref="K1:P1">
    <cfRule type="cellIs" dxfId="19" priority="10" operator="notEqual">
      <formula>""</formula>
    </cfRule>
  </conditionalFormatting>
  <conditionalFormatting sqref="K2:K6">
    <cfRule type="cellIs" dxfId="18" priority="9" operator="notEqual">
      <formula>""</formula>
    </cfRule>
  </conditionalFormatting>
  <conditionalFormatting sqref="L2:L7">
    <cfRule type="cellIs" dxfId="17" priority="8" operator="notEqual">
      <formula>""</formula>
    </cfRule>
  </conditionalFormatting>
  <conditionalFormatting sqref="M2:N6">
    <cfRule type="cellIs" dxfId="16" priority="7" operator="notEqual">
      <formula>""</formula>
    </cfRule>
  </conditionalFormatting>
  <conditionalFormatting sqref="O2:P6">
    <cfRule type="cellIs" dxfId="15" priority="6" operator="notEqual">
      <formula>""</formula>
    </cfRule>
  </conditionalFormatting>
  <conditionalFormatting sqref="L8:L12">
    <cfRule type="cellIs" dxfId="14" priority="4" operator="notEqual">
      <formula>""</formula>
    </cfRule>
  </conditionalFormatting>
  <conditionalFormatting sqref="T2:T6">
    <cfRule type="cellIs" dxfId="13" priority="1" operator="notEqual">
      <formula>""</formula>
    </cfRule>
  </conditionalFormatting>
  <pageMargins left="0.7" right="0.7" top="0.75" bottom="0.75" header="0.3" footer="0.3"/>
  <pageSetup orientation="portrait"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showGridLines="0" topLeftCell="M1" zoomScale="160" zoomScaleNormal="160" zoomScalePageLayoutView="125" workbookViewId="0">
      <selection activeCell="AD3" sqref="AD3"/>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110" t="s">
        <v>22</v>
      </c>
      <c r="B1" s="125" t="s">
        <v>169</v>
      </c>
      <c r="C1" s="176" t="s">
        <v>170</v>
      </c>
      <c r="D1" s="176"/>
      <c r="E1" s="176"/>
      <c r="F1" s="176"/>
      <c r="G1" s="176"/>
      <c r="H1" s="176"/>
      <c r="I1" s="176"/>
      <c r="J1" s="176"/>
      <c r="K1" s="176"/>
      <c r="L1" s="176"/>
      <c r="M1" s="176"/>
      <c r="N1" s="176"/>
      <c r="O1" s="176"/>
      <c r="P1" s="176"/>
      <c r="Q1" s="176"/>
      <c r="R1" s="176"/>
      <c r="S1" s="176"/>
      <c r="T1" s="176"/>
      <c r="U1" s="176"/>
      <c r="V1" s="176"/>
      <c r="W1" s="176"/>
      <c r="X1" s="176"/>
      <c r="Y1" s="176"/>
      <c r="Z1" s="177"/>
      <c r="AA1" s="111" t="s">
        <v>171</v>
      </c>
      <c r="AB1" s="112" t="s">
        <v>172</v>
      </c>
      <c r="AC1" s="113" t="s">
        <v>173</v>
      </c>
      <c r="AD1" s="114" t="s">
        <v>174</v>
      </c>
    </row>
    <row r="2" spans="1:30" ht="15.75" thickBot="1">
      <c r="A2" s="140" t="s">
        <v>177</v>
      </c>
      <c r="B2" s="126">
        <f>'Riesgos registro'!N5</f>
        <v>9</v>
      </c>
      <c r="C2" s="116">
        <v>2</v>
      </c>
      <c r="D2" s="117">
        <v>4</v>
      </c>
      <c r="E2" s="117">
        <v>4</v>
      </c>
      <c r="F2" s="117"/>
      <c r="G2" s="117"/>
      <c r="H2" s="117"/>
      <c r="I2" s="117"/>
      <c r="J2" s="117"/>
      <c r="K2" s="117"/>
      <c r="L2" s="117"/>
      <c r="M2" s="117"/>
      <c r="N2" s="117"/>
      <c r="O2" s="117"/>
      <c r="P2" s="117"/>
      <c r="Q2" s="117"/>
      <c r="R2" s="117"/>
      <c r="S2" s="117"/>
      <c r="T2" s="117"/>
      <c r="U2" s="117"/>
      <c r="V2" s="117"/>
      <c r="W2" s="117"/>
      <c r="X2" s="117"/>
      <c r="Y2" s="117"/>
      <c r="Z2" s="118"/>
      <c r="AA2" s="119">
        <v>3</v>
      </c>
      <c r="AB2" s="120">
        <f>(SUM(C2:Z2)/(AA2*5))</f>
        <v>0.66666666666666663</v>
      </c>
      <c r="AC2" s="121">
        <f>1-AB2</f>
        <v>0.33333333333333337</v>
      </c>
      <c r="AD2" s="127">
        <f>B2*AC2</f>
        <v>3.0000000000000004</v>
      </c>
    </row>
    <row r="3" spans="1:30" ht="15.75" thickBot="1">
      <c r="A3" s="140" t="s">
        <v>178</v>
      </c>
      <c r="B3" s="126">
        <f>'Riesgos registro'!N6</f>
        <v>7</v>
      </c>
      <c r="C3" s="116">
        <v>5</v>
      </c>
      <c r="D3" s="117">
        <v>4</v>
      </c>
      <c r="E3" s="117"/>
      <c r="F3" s="117"/>
      <c r="G3" s="117"/>
      <c r="H3" s="117"/>
      <c r="I3" s="117"/>
      <c r="J3" s="117"/>
      <c r="K3" s="117"/>
      <c r="L3" s="117"/>
      <c r="M3" s="117"/>
      <c r="N3" s="117"/>
      <c r="O3" s="117"/>
      <c r="P3" s="117"/>
      <c r="Q3" s="117"/>
      <c r="R3" s="117"/>
      <c r="S3" s="117"/>
      <c r="T3" s="117"/>
      <c r="U3" s="117"/>
      <c r="V3" s="117"/>
      <c r="W3" s="117"/>
      <c r="X3" s="117"/>
      <c r="Y3" s="117"/>
      <c r="Z3" s="118"/>
      <c r="AA3" s="119">
        <v>2</v>
      </c>
      <c r="AB3" s="120">
        <f t="shared" ref="AB3:AB7" si="0">(SUM(C3:Z3)/(AA3*5))</f>
        <v>0.9</v>
      </c>
      <c r="AC3" s="121">
        <f t="shared" ref="AC3:AC7" si="1">1-AB3</f>
        <v>9.9999999999999978E-2</v>
      </c>
      <c r="AD3" s="127">
        <f t="shared" ref="AD3:AD7" si="2">B3*AC3</f>
        <v>0.69999999999999984</v>
      </c>
    </row>
    <row r="4" spans="1:30" ht="26.25" thickBot="1">
      <c r="A4" s="140" t="s">
        <v>179</v>
      </c>
      <c r="B4" s="126">
        <f>'Riesgos registro'!N7</f>
        <v>5.666666666666667</v>
      </c>
      <c r="C4" s="116">
        <v>3</v>
      </c>
      <c r="D4" s="117">
        <v>3</v>
      </c>
      <c r="E4" s="117">
        <v>3</v>
      </c>
      <c r="F4" s="117"/>
      <c r="G4" s="117"/>
      <c r="H4" s="117"/>
      <c r="I4" s="117"/>
      <c r="J4" s="117"/>
      <c r="K4" s="117"/>
      <c r="L4" s="117"/>
      <c r="M4" s="117"/>
      <c r="N4" s="117"/>
      <c r="O4" s="117"/>
      <c r="P4" s="117"/>
      <c r="Q4" s="117"/>
      <c r="R4" s="117"/>
      <c r="S4" s="117"/>
      <c r="T4" s="117"/>
      <c r="U4" s="117"/>
      <c r="V4" s="117"/>
      <c r="W4" s="117"/>
      <c r="X4" s="117"/>
      <c r="Y4" s="117"/>
      <c r="Z4" s="118"/>
      <c r="AA4" s="119">
        <v>3</v>
      </c>
      <c r="AB4" s="120">
        <f t="shared" si="0"/>
        <v>0.6</v>
      </c>
      <c r="AC4" s="121">
        <f t="shared" si="1"/>
        <v>0.4</v>
      </c>
      <c r="AD4" s="127">
        <f t="shared" si="2"/>
        <v>2.2666666666666671</v>
      </c>
    </row>
    <row r="5" spans="1:30" ht="19.5" customHeight="1" thickBot="1">
      <c r="A5" s="140" t="s">
        <v>180</v>
      </c>
      <c r="B5" s="126">
        <f>'Riesgos registro'!N8</f>
        <v>10</v>
      </c>
      <c r="C5" s="116">
        <v>3</v>
      </c>
      <c r="D5" s="117">
        <v>3</v>
      </c>
      <c r="E5" s="117">
        <v>5</v>
      </c>
      <c r="F5" s="117"/>
      <c r="G5" s="117"/>
      <c r="H5" s="117"/>
      <c r="I5" s="117"/>
      <c r="J5" s="117"/>
      <c r="K5" s="117"/>
      <c r="L5" s="117"/>
      <c r="M5" s="117"/>
      <c r="N5" s="117"/>
      <c r="O5" s="117"/>
      <c r="P5" s="117"/>
      <c r="Q5" s="117"/>
      <c r="R5" s="117"/>
      <c r="S5" s="117"/>
      <c r="T5" s="117"/>
      <c r="U5" s="117"/>
      <c r="V5" s="117"/>
      <c r="W5" s="117"/>
      <c r="X5" s="117"/>
      <c r="Y5" s="117"/>
      <c r="Z5" s="118"/>
      <c r="AA5" s="119">
        <v>3</v>
      </c>
      <c r="AB5" s="120">
        <f t="shared" si="0"/>
        <v>0.73333333333333328</v>
      </c>
      <c r="AC5" s="121">
        <f t="shared" si="1"/>
        <v>0.26666666666666672</v>
      </c>
      <c r="AD5" s="127">
        <f t="shared" si="2"/>
        <v>2.666666666666667</v>
      </c>
    </row>
    <row r="6" spans="1:30" ht="23.65" customHeight="1" thickBot="1">
      <c r="A6" s="140" t="s">
        <v>181</v>
      </c>
      <c r="B6" s="126">
        <f>'Riesgos registro'!N9</f>
        <v>6</v>
      </c>
      <c r="C6" s="116">
        <v>4</v>
      </c>
      <c r="D6" s="117"/>
      <c r="E6" s="117"/>
      <c r="F6" s="117"/>
      <c r="G6" s="117"/>
      <c r="H6" s="117"/>
      <c r="I6" s="117"/>
      <c r="J6" s="117"/>
      <c r="K6" s="117"/>
      <c r="L6" s="117"/>
      <c r="M6" s="117"/>
      <c r="N6" s="117"/>
      <c r="O6" s="117"/>
      <c r="P6" s="117"/>
      <c r="Q6" s="117"/>
      <c r="R6" s="117"/>
      <c r="S6" s="117"/>
      <c r="T6" s="117"/>
      <c r="U6" s="117"/>
      <c r="V6" s="117"/>
      <c r="W6" s="117"/>
      <c r="X6" s="117"/>
      <c r="Y6" s="117"/>
      <c r="Z6" s="118"/>
      <c r="AA6" s="119">
        <v>1</v>
      </c>
      <c r="AB6" s="120">
        <f t="shared" si="0"/>
        <v>0.8</v>
      </c>
      <c r="AC6" s="121">
        <f t="shared" si="1"/>
        <v>0.19999999999999996</v>
      </c>
      <c r="AD6" s="127">
        <f t="shared" si="2"/>
        <v>1.1999999999999997</v>
      </c>
    </row>
    <row r="7" spans="1:30" ht="15.75" thickBot="1">
      <c r="A7" s="140" t="s">
        <v>182</v>
      </c>
      <c r="B7" s="126">
        <f>'Riesgos registro'!N10</f>
        <v>15</v>
      </c>
      <c r="C7" s="116">
        <v>5</v>
      </c>
      <c r="D7" s="117">
        <v>3</v>
      </c>
      <c r="E7" s="117"/>
      <c r="F7" s="117"/>
      <c r="G7" s="117"/>
      <c r="H7" s="117"/>
      <c r="I7" s="117"/>
      <c r="J7" s="117"/>
      <c r="K7" s="117"/>
      <c r="L7" s="117"/>
      <c r="M7" s="117"/>
      <c r="N7" s="117"/>
      <c r="O7" s="117"/>
      <c r="P7" s="117"/>
      <c r="Q7" s="117"/>
      <c r="R7" s="117"/>
      <c r="S7" s="117"/>
      <c r="T7" s="117"/>
      <c r="U7" s="117"/>
      <c r="V7" s="117"/>
      <c r="W7" s="117"/>
      <c r="X7" s="117"/>
      <c r="Y7" s="117"/>
      <c r="Z7" s="118"/>
      <c r="AA7" s="119">
        <v>2</v>
      </c>
      <c r="AB7" s="120">
        <f t="shared" si="0"/>
        <v>0.8</v>
      </c>
      <c r="AC7" s="121">
        <f t="shared" si="1"/>
        <v>0.19999999999999996</v>
      </c>
      <c r="AD7" s="127">
        <f t="shared" si="2"/>
        <v>2.9999999999999991</v>
      </c>
    </row>
    <row r="8" spans="1:30" ht="15.75" thickBot="1">
      <c r="A8" s="100"/>
      <c r="B8" s="126">
        <f>'Riesgos registro'!N11</f>
        <v>0</v>
      </c>
      <c r="C8" s="116"/>
      <c r="D8" s="117"/>
      <c r="E8" s="117"/>
      <c r="F8" s="117"/>
      <c r="G8" s="117"/>
      <c r="H8" s="117"/>
      <c r="I8" s="117"/>
      <c r="J8" s="117"/>
      <c r="K8" s="117"/>
      <c r="L8" s="117"/>
      <c r="M8" s="117"/>
      <c r="N8" s="117"/>
      <c r="O8" s="117"/>
      <c r="P8" s="117"/>
      <c r="Q8" s="117"/>
      <c r="R8" s="117"/>
      <c r="S8" s="117"/>
      <c r="T8" s="117"/>
      <c r="U8" s="117"/>
      <c r="V8" s="117"/>
      <c r="W8" s="117"/>
      <c r="X8" s="117"/>
      <c r="Y8" s="117"/>
      <c r="Z8" s="118"/>
      <c r="AA8" s="119"/>
      <c r="AB8" s="120" t="e">
        <f t="shared" ref="AB8:AB14" si="3">(SUM(C8:Z8)/(AA8*5))</f>
        <v>#DIV/0!</v>
      </c>
      <c r="AC8" s="121" t="e">
        <f t="shared" ref="AC8:AC14" si="4">1-AB8</f>
        <v>#DIV/0!</v>
      </c>
      <c r="AD8" s="127" t="e">
        <f t="shared" ref="AD8:AD14" si="5">B8*AC8</f>
        <v>#DIV/0!</v>
      </c>
    </row>
    <row r="9" spans="1:30" ht="15.75" thickBot="1">
      <c r="A9" s="100"/>
      <c r="B9" s="126">
        <f>'Riesgos registro'!N12</f>
        <v>0</v>
      </c>
      <c r="C9" s="116"/>
      <c r="D9" s="117"/>
      <c r="E9" s="117"/>
      <c r="F9" s="117"/>
      <c r="G9" s="117"/>
      <c r="H9" s="117"/>
      <c r="I9" s="117"/>
      <c r="J9" s="117"/>
      <c r="K9" s="117"/>
      <c r="L9" s="117"/>
      <c r="M9" s="117"/>
      <c r="N9" s="117"/>
      <c r="O9" s="117"/>
      <c r="P9" s="117"/>
      <c r="Q9" s="117"/>
      <c r="R9" s="117"/>
      <c r="S9" s="117"/>
      <c r="T9" s="117"/>
      <c r="U9" s="117"/>
      <c r="V9" s="117"/>
      <c r="W9" s="117"/>
      <c r="X9" s="117"/>
      <c r="Y9" s="117"/>
      <c r="Z9" s="118"/>
      <c r="AA9" s="119"/>
      <c r="AB9" s="120" t="e">
        <f t="shared" si="3"/>
        <v>#DIV/0!</v>
      </c>
      <c r="AC9" s="121" t="e">
        <f t="shared" si="4"/>
        <v>#DIV/0!</v>
      </c>
      <c r="AD9" s="127" t="e">
        <f t="shared" si="5"/>
        <v>#DIV/0!</v>
      </c>
    </row>
    <row r="10" spans="1:30" ht="15.75" thickBot="1">
      <c r="A10" s="100"/>
      <c r="B10" s="126">
        <f>'Riesgos registro'!N13</f>
        <v>0</v>
      </c>
      <c r="C10" s="116"/>
      <c r="D10" s="117"/>
      <c r="E10" s="117"/>
      <c r="F10" s="117"/>
      <c r="G10" s="117"/>
      <c r="H10" s="117"/>
      <c r="I10" s="117"/>
      <c r="J10" s="117"/>
      <c r="K10" s="117"/>
      <c r="L10" s="117"/>
      <c r="M10" s="117"/>
      <c r="N10" s="117"/>
      <c r="O10" s="117"/>
      <c r="P10" s="117"/>
      <c r="Q10" s="117"/>
      <c r="R10" s="117"/>
      <c r="S10" s="117"/>
      <c r="T10" s="117"/>
      <c r="U10" s="117"/>
      <c r="V10" s="117"/>
      <c r="W10" s="117"/>
      <c r="X10" s="117"/>
      <c r="Y10" s="117"/>
      <c r="Z10" s="118"/>
      <c r="AA10" s="119"/>
      <c r="AB10" s="120" t="e">
        <f t="shared" si="3"/>
        <v>#DIV/0!</v>
      </c>
      <c r="AC10" s="121" t="e">
        <f t="shared" si="4"/>
        <v>#DIV/0!</v>
      </c>
      <c r="AD10" s="127" t="e">
        <f t="shared" si="5"/>
        <v>#DIV/0!</v>
      </c>
    </row>
    <row r="11" spans="1:30" ht="15.75" thickBot="1">
      <c r="A11" s="95"/>
      <c r="B11" s="126">
        <f>'Riesgos registro'!N14</f>
        <v>0</v>
      </c>
      <c r="C11" s="116"/>
      <c r="D11" s="117"/>
      <c r="E11" s="117"/>
      <c r="F11" s="117"/>
      <c r="G11" s="117"/>
      <c r="H11" s="117"/>
      <c r="I11" s="117"/>
      <c r="J11" s="117"/>
      <c r="K11" s="117"/>
      <c r="L11" s="117"/>
      <c r="M11" s="117"/>
      <c r="N11" s="117"/>
      <c r="O11" s="117"/>
      <c r="P11" s="117"/>
      <c r="Q11" s="117"/>
      <c r="R11" s="117"/>
      <c r="S11" s="117"/>
      <c r="T11" s="117"/>
      <c r="U11" s="117"/>
      <c r="V11" s="117"/>
      <c r="W11" s="117"/>
      <c r="X11" s="117"/>
      <c r="Y11" s="117"/>
      <c r="Z11" s="118"/>
      <c r="AA11" s="119"/>
      <c r="AB11" s="120" t="e">
        <f t="shared" si="3"/>
        <v>#DIV/0!</v>
      </c>
      <c r="AC11" s="121" t="e">
        <f t="shared" si="4"/>
        <v>#DIV/0!</v>
      </c>
      <c r="AD11" s="127" t="e">
        <f t="shared" si="5"/>
        <v>#DIV/0!</v>
      </c>
    </row>
    <row r="12" spans="1:30" ht="15.75" thickBot="1">
      <c r="A12" s="100"/>
      <c r="B12" s="126">
        <f>'Riesgos registro'!N15</f>
        <v>0</v>
      </c>
      <c r="C12" s="116"/>
      <c r="D12" s="117"/>
      <c r="E12" s="117"/>
      <c r="F12" s="117"/>
      <c r="G12" s="117"/>
      <c r="H12" s="117"/>
      <c r="I12" s="117"/>
      <c r="J12" s="117"/>
      <c r="K12" s="117"/>
      <c r="L12" s="117"/>
      <c r="M12" s="117"/>
      <c r="N12" s="117"/>
      <c r="O12" s="117"/>
      <c r="P12" s="117"/>
      <c r="Q12" s="117"/>
      <c r="R12" s="117"/>
      <c r="S12" s="117"/>
      <c r="T12" s="117"/>
      <c r="U12" s="117"/>
      <c r="V12" s="117"/>
      <c r="W12" s="117"/>
      <c r="X12" s="117"/>
      <c r="Y12" s="117"/>
      <c r="Z12" s="118"/>
      <c r="AA12" s="119"/>
      <c r="AB12" s="120" t="e">
        <f t="shared" si="3"/>
        <v>#DIV/0!</v>
      </c>
      <c r="AC12" s="121" t="e">
        <f t="shared" si="4"/>
        <v>#DIV/0!</v>
      </c>
      <c r="AD12" s="127" t="e">
        <f t="shared" si="5"/>
        <v>#DIV/0!</v>
      </c>
    </row>
    <row r="13" spans="1:30" ht="15.75" thickBot="1">
      <c r="A13" s="99"/>
      <c r="B13" s="126">
        <f>'Riesgos registro'!N16</f>
        <v>0</v>
      </c>
      <c r="C13" s="116"/>
      <c r="D13" s="117"/>
      <c r="E13" s="117"/>
      <c r="F13" s="117"/>
      <c r="G13" s="117"/>
      <c r="H13" s="117"/>
      <c r="I13" s="117"/>
      <c r="J13" s="117"/>
      <c r="K13" s="117"/>
      <c r="L13" s="117"/>
      <c r="M13" s="117"/>
      <c r="N13" s="117"/>
      <c r="O13" s="117"/>
      <c r="P13" s="117"/>
      <c r="Q13" s="117"/>
      <c r="R13" s="117"/>
      <c r="S13" s="117"/>
      <c r="T13" s="117"/>
      <c r="U13" s="117"/>
      <c r="V13" s="117"/>
      <c r="W13" s="117"/>
      <c r="X13" s="117"/>
      <c r="Y13" s="117"/>
      <c r="Z13" s="118"/>
      <c r="AA13" s="119"/>
      <c r="AB13" s="120" t="e">
        <f t="shared" si="3"/>
        <v>#DIV/0!</v>
      </c>
      <c r="AC13" s="121" t="e">
        <f t="shared" si="4"/>
        <v>#DIV/0!</v>
      </c>
      <c r="AD13" s="127" t="e">
        <f t="shared" si="5"/>
        <v>#DIV/0!</v>
      </c>
    </row>
    <row r="14" spans="1:30" ht="15.75" thickBot="1">
      <c r="A14" s="99"/>
      <c r="B14" s="126" t="str">
        <f>'Riesgos registro'!N17</f>
        <v/>
      </c>
      <c r="C14" s="116"/>
      <c r="D14" s="117"/>
      <c r="E14" s="117"/>
      <c r="F14" s="117"/>
      <c r="G14" s="117"/>
      <c r="H14" s="117"/>
      <c r="I14" s="117"/>
      <c r="J14" s="117"/>
      <c r="K14" s="117"/>
      <c r="L14" s="117"/>
      <c r="M14" s="117"/>
      <c r="N14" s="117"/>
      <c r="O14" s="117"/>
      <c r="P14" s="117"/>
      <c r="Q14" s="117"/>
      <c r="R14" s="117"/>
      <c r="S14" s="117"/>
      <c r="T14" s="117"/>
      <c r="U14" s="117"/>
      <c r="V14" s="117"/>
      <c r="W14" s="117"/>
      <c r="X14" s="117"/>
      <c r="Y14" s="117"/>
      <c r="Z14" s="118"/>
      <c r="AA14" s="119"/>
      <c r="AB14" s="120" t="e">
        <f t="shared" si="3"/>
        <v>#DIV/0!</v>
      </c>
      <c r="AC14" s="121" t="e">
        <f t="shared" si="4"/>
        <v>#DIV/0!</v>
      </c>
      <c r="AD14" s="127" t="e">
        <f t="shared" si="5"/>
        <v>#VALUE!</v>
      </c>
    </row>
    <row r="15" spans="1:30" ht="15.75" thickBot="1">
      <c r="A15" s="123"/>
      <c r="B15" s="115"/>
      <c r="C15" s="116"/>
      <c r="D15" s="117"/>
      <c r="E15" s="117"/>
      <c r="F15" s="117"/>
      <c r="G15" s="117"/>
      <c r="H15" s="117"/>
      <c r="I15" s="117"/>
      <c r="J15" s="117"/>
      <c r="K15" s="117"/>
      <c r="L15" s="117"/>
      <c r="M15" s="117"/>
      <c r="N15" s="117"/>
      <c r="O15" s="117"/>
      <c r="P15" s="117"/>
      <c r="Q15" s="117"/>
      <c r="R15" s="117"/>
      <c r="S15" s="117"/>
      <c r="T15" s="117"/>
      <c r="U15" s="117"/>
      <c r="V15" s="117"/>
      <c r="W15" s="117"/>
      <c r="X15" s="117"/>
      <c r="Y15" s="117"/>
      <c r="Z15" s="118"/>
      <c r="AA15" s="119"/>
      <c r="AB15" s="120"/>
      <c r="AC15" s="121"/>
      <c r="AD15" s="122"/>
    </row>
    <row r="16" spans="1:30" ht="15.75" thickBot="1">
      <c r="A16" s="123"/>
      <c r="B16" s="115"/>
      <c r="C16" s="116"/>
      <c r="D16" s="117"/>
      <c r="E16" s="117"/>
      <c r="F16" s="117"/>
      <c r="G16" s="117"/>
      <c r="H16" s="117"/>
      <c r="I16" s="117"/>
      <c r="J16" s="117"/>
      <c r="K16" s="117"/>
      <c r="L16" s="117"/>
      <c r="M16" s="117"/>
      <c r="N16" s="117"/>
      <c r="O16" s="117"/>
      <c r="P16" s="117"/>
      <c r="Q16" s="117"/>
      <c r="R16" s="117"/>
      <c r="S16" s="117"/>
      <c r="T16" s="117"/>
      <c r="U16" s="117"/>
      <c r="V16" s="117"/>
      <c r="W16" s="117"/>
      <c r="X16" s="117"/>
      <c r="Y16" s="117"/>
      <c r="Z16" s="118"/>
      <c r="AA16" s="119"/>
      <c r="AB16" s="120"/>
      <c r="AC16" s="121"/>
      <c r="AD16" s="122"/>
    </row>
    <row r="17" spans="1:30" ht="15.75" thickBot="1">
      <c r="A17" s="123"/>
      <c r="B17" s="115"/>
      <c r="C17" s="116"/>
      <c r="D17" s="117"/>
      <c r="E17" s="117"/>
      <c r="F17" s="117"/>
      <c r="G17" s="117"/>
      <c r="H17" s="117"/>
      <c r="I17" s="117"/>
      <c r="J17" s="117"/>
      <c r="K17" s="117"/>
      <c r="L17" s="117"/>
      <c r="M17" s="117"/>
      <c r="N17" s="117"/>
      <c r="O17" s="117"/>
      <c r="P17" s="117"/>
      <c r="Q17" s="117"/>
      <c r="R17" s="117"/>
      <c r="S17" s="117"/>
      <c r="T17" s="117"/>
      <c r="U17" s="117"/>
      <c r="V17" s="117"/>
      <c r="W17" s="117"/>
      <c r="X17" s="117"/>
      <c r="Y17" s="117"/>
      <c r="Z17" s="118"/>
      <c r="AA17" s="119"/>
      <c r="AB17" s="120"/>
      <c r="AC17" s="121"/>
      <c r="AD17" s="122"/>
    </row>
    <row r="18" spans="1:30" ht="15.75" thickBot="1">
      <c r="A18" s="123"/>
      <c r="B18" s="115"/>
      <c r="C18" s="116"/>
      <c r="D18" s="117"/>
      <c r="E18" s="117"/>
      <c r="F18" s="117"/>
      <c r="G18" s="117"/>
      <c r="H18" s="117"/>
      <c r="I18" s="117"/>
      <c r="J18" s="117"/>
      <c r="K18" s="117"/>
      <c r="L18" s="117"/>
      <c r="M18" s="117"/>
      <c r="N18" s="117"/>
      <c r="O18" s="117"/>
      <c r="P18" s="117"/>
      <c r="Q18" s="117"/>
      <c r="R18" s="117"/>
      <c r="S18" s="117"/>
      <c r="T18" s="117"/>
      <c r="U18" s="117"/>
      <c r="V18" s="117"/>
      <c r="W18" s="117"/>
      <c r="X18" s="117"/>
      <c r="Y18" s="117"/>
      <c r="Z18" s="118"/>
      <c r="AA18" s="119"/>
      <c r="AB18" s="120"/>
      <c r="AC18" s="121"/>
      <c r="AD18" s="122"/>
    </row>
    <row r="19" spans="1:30" ht="15.75" thickBot="1">
      <c r="A19" s="123"/>
      <c r="B19" s="115"/>
      <c r="C19" s="116"/>
      <c r="D19" s="117"/>
      <c r="E19" s="117"/>
      <c r="F19" s="117"/>
      <c r="G19" s="117"/>
      <c r="H19" s="117"/>
      <c r="I19" s="117"/>
      <c r="J19" s="117"/>
      <c r="K19" s="117"/>
      <c r="L19" s="117"/>
      <c r="M19" s="117"/>
      <c r="N19" s="117"/>
      <c r="O19" s="117"/>
      <c r="P19" s="117"/>
      <c r="Q19" s="117"/>
      <c r="R19" s="117"/>
      <c r="S19" s="117"/>
      <c r="T19" s="117"/>
      <c r="U19" s="117"/>
      <c r="V19" s="117"/>
      <c r="W19" s="117"/>
      <c r="X19" s="117"/>
      <c r="Y19" s="117"/>
      <c r="Z19" s="118"/>
      <c r="AA19" s="119"/>
      <c r="AB19" s="120"/>
      <c r="AC19" s="121"/>
      <c r="AD19" s="122"/>
    </row>
    <row r="20" spans="1:30" ht="15.75" thickBot="1">
      <c r="A20" s="123"/>
      <c r="B20" s="115"/>
      <c r="C20" s="116"/>
      <c r="D20" s="117"/>
      <c r="E20" s="117"/>
      <c r="F20" s="117"/>
      <c r="G20" s="117"/>
      <c r="H20" s="117"/>
      <c r="I20" s="117"/>
      <c r="J20" s="117"/>
      <c r="K20" s="117"/>
      <c r="L20" s="117"/>
      <c r="M20" s="117"/>
      <c r="N20" s="117"/>
      <c r="O20" s="117"/>
      <c r="P20" s="117"/>
      <c r="Q20" s="117"/>
      <c r="R20" s="117"/>
      <c r="S20" s="117"/>
      <c r="T20" s="117"/>
      <c r="U20" s="117"/>
      <c r="V20" s="117"/>
      <c r="W20" s="117"/>
      <c r="X20" s="117"/>
      <c r="Y20" s="117"/>
      <c r="Z20" s="118"/>
      <c r="AA20" s="119"/>
      <c r="AB20" s="120"/>
      <c r="AC20" s="121"/>
      <c r="AD20" s="122"/>
    </row>
    <row r="21" spans="1:30" ht="15.75" thickBot="1">
      <c r="A21" s="123"/>
      <c r="B21" s="115"/>
      <c r="C21" s="116"/>
      <c r="D21" s="117"/>
      <c r="E21" s="117"/>
      <c r="F21" s="117"/>
      <c r="G21" s="117"/>
      <c r="H21" s="117"/>
      <c r="I21" s="117"/>
      <c r="J21" s="117"/>
      <c r="K21" s="117"/>
      <c r="L21" s="117"/>
      <c r="M21" s="117"/>
      <c r="N21" s="117"/>
      <c r="O21" s="117"/>
      <c r="P21" s="117"/>
      <c r="Q21" s="117"/>
      <c r="R21" s="117"/>
      <c r="S21" s="117"/>
      <c r="T21" s="117"/>
      <c r="U21" s="117"/>
      <c r="V21" s="117"/>
      <c r="W21" s="117"/>
      <c r="X21" s="117"/>
      <c r="Y21" s="117"/>
      <c r="Z21" s="118"/>
      <c r="AA21" s="119"/>
      <c r="AB21" s="120"/>
      <c r="AC21" s="121"/>
      <c r="AD21" s="122"/>
    </row>
    <row r="22" spans="1:30" ht="15.75" thickBot="1">
      <c r="A22" s="123"/>
      <c r="B22" s="115"/>
      <c r="C22" s="116"/>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c r="AB22" s="120"/>
      <c r="AC22" s="121"/>
      <c r="AD22" s="122"/>
    </row>
    <row r="23" spans="1:30" ht="15.75" thickBot="1">
      <c r="A23" s="124"/>
      <c r="B23" s="115"/>
      <c r="C23" s="116"/>
      <c r="D23" s="117"/>
      <c r="E23" s="117"/>
      <c r="F23" s="117"/>
      <c r="G23" s="117"/>
      <c r="H23" s="117"/>
      <c r="I23" s="117"/>
      <c r="J23" s="117"/>
      <c r="K23" s="117"/>
      <c r="L23" s="117"/>
      <c r="M23" s="117"/>
      <c r="N23" s="117"/>
      <c r="O23" s="117"/>
      <c r="P23" s="117"/>
      <c r="Q23" s="117"/>
      <c r="R23" s="117"/>
      <c r="S23" s="117"/>
      <c r="T23" s="117"/>
      <c r="U23" s="117"/>
      <c r="V23" s="117"/>
      <c r="W23" s="117"/>
      <c r="X23" s="117"/>
      <c r="Y23" s="117"/>
      <c r="Z23" s="118"/>
      <c r="AA23" s="119"/>
      <c r="AB23" s="120"/>
      <c r="AC23" s="121"/>
      <c r="AD23" s="122"/>
    </row>
  </sheetData>
  <sheetProtection selectLockedCells="1"/>
  <mergeCells count="1">
    <mergeCell ref="C1:Z1"/>
  </mergeCells>
  <conditionalFormatting sqref="O1:R1 O2:Q2 C25:G1048576 C24:F24 C1:G2">
    <cfRule type="cellIs" dxfId="12" priority="14" operator="notEqual">
      <formula>""</formula>
    </cfRule>
  </conditionalFormatting>
  <conditionalFormatting sqref="I1:N1">
    <cfRule type="cellIs" dxfId="11" priority="13" operator="notEqual">
      <formula>""</formula>
    </cfRule>
  </conditionalFormatting>
  <conditionalFormatting sqref="I2">
    <cfRule type="cellIs" dxfId="10" priority="12" operator="notEqual">
      <formula>""</formula>
    </cfRule>
  </conditionalFormatting>
  <conditionalFormatting sqref="J2">
    <cfRule type="cellIs" dxfId="9" priority="11" operator="notEqual">
      <formula>""</formula>
    </cfRule>
  </conditionalFormatting>
  <conditionalFormatting sqref="K2:L2">
    <cfRule type="cellIs" dxfId="8" priority="10" operator="notEqual">
      <formula>""</formula>
    </cfRule>
  </conditionalFormatting>
  <conditionalFormatting sqref="M2:N2">
    <cfRule type="cellIs" dxfId="7" priority="9" operator="notEqual">
      <formula>""</formula>
    </cfRule>
  </conditionalFormatting>
  <conditionalFormatting sqref="R2">
    <cfRule type="cellIs" dxfId="6" priority="7" operator="notEqual">
      <formula>""</formula>
    </cfRule>
  </conditionalFormatting>
  <conditionalFormatting sqref="O3:Q23 C3:G23">
    <cfRule type="cellIs" dxfId="5" priority="6" operator="notEqual">
      <formula>""</formula>
    </cfRule>
  </conditionalFormatting>
  <conditionalFormatting sqref="I3:I23">
    <cfRule type="cellIs" dxfId="4" priority="5" operator="notEqual">
      <formula>""</formula>
    </cfRule>
  </conditionalFormatting>
  <conditionalFormatting sqref="J3:J23">
    <cfRule type="cellIs" dxfId="3" priority="4" operator="notEqual">
      <formula>""</formula>
    </cfRule>
  </conditionalFormatting>
  <conditionalFormatting sqref="K3:L23">
    <cfRule type="cellIs" dxfId="2" priority="3" operator="notEqual">
      <formula>""</formula>
    </cfRule>
  </conditionalFormatting>
  <conditionalFormatting sqref="M3:N23">
    <cfRule type="cellIs" dxfId="1" priority="2" operator="notEqual">
      <formula>""</formula>
    </cfRule>
  </conditionalFormatting>
  <conditionalFormatting sqref="R3:R23">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18</vt:i4>
      </vt:variant>
    </vt:vector>
  </HeadingPairs>
  <TitlesOfParts>
    <vt:vector size="24" baseType="lpstr">
      <vt:lpstr>Partes</vt:lpstr>
      <vt:lpstr>Cuestiones</vt:lpstr>
      <vt:lpstr>Riesgos registro</vt:lpstr>
      <vt:lpstr>Opor registro</vt:lpstr>
      <vt:lpstr>Listas</vt:lpstr>
      <vt:lpstr>Controles</vt:lpstr>
      <vt:lpstr>Controles!correction</vt:lpstr>
      <vt:lpstr>correction</vt:lpstr>
      <vt:lpstr>Controles!cost</vt:lpstr>
      <vt:lpstr>cost</vt:lpstr>
      <vt:lpstr>Controles!Likelihood</vt:lpstr>
      <vt:lpstr>Likelihood</vt:lpstr>
      <vt:lpstr>Controles!Occurrences</vt:lpstr>
      <vt:lpstr>Occurrences</vt:lpstr>
      <vt:lpstr>Controles!opprep</vt:lpstr>
      <vt:lpstr>opprep</vt:lpstr>
      <vt:lpstr>Controles!Potential</vt:lpstr>
      <vt:lpstr>Potential</vt:lpstr>
      <vt:lpstr>Controles!riskrep</vt:lpstr>
      <vt:lpstr>riskrep</vt:lpstr>
      <vt:lpstr>Controles!Success</vt:lpstr>
      <vt:lpstr>Success</vt:lpstr>
      <vt:lpstr>Controles!Violation</vt:lpstr>
      <vt:lpstr>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Claudia Diaz_Muvdi</cp:lastModifiedBy>
  <cp:lastPrinted>2017-09-21T21:31:12Z</cp:lastPrinted>
  <dcterms:created xsi:type="dcterms:W3CDTF">2015-08-31T12:23:57Z</dcterms:created>
  <dcterms:modified xsi:type="dcterms:W3CDTF">2018-01-31T16:58:43Z</dcterms:modified>
  <cp:category>ISO 9001:2015;Procedimientos</cp:category>
</cp:coreProperties>
</file>