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ERNESTO\Planes de Acción\Planes de Acción 2016\"/>
    </mc:Choice>
  </mc:AlternateContent>
  <bookViews>
    <workbookView xWindow="0" yWindow="0" windowWidth="20490" windowHeight="7755" firstSheet="1" activeTab="1"/>
  </bookViews>
  <sheets>
    <sheet name="PROYECTOS " sheetId="2" r:id="rId1"/>
    <sheet name="GESTION ADMINISTRATIVA" sheetId="1" r:id="rId2"/>
    <sheet name="Hoja1" sheetId="3" r:id="rId3"/>
  </sheets>
  <externalReferences>
    <externalReference r:id="rId4"/>
  </externalReferences>
  <definedNames>
    <definedName name="_xlnm._FilterDatabase" localSheetId="1" hidden="1">'GESTION ADMINISTRATIVA'!$B$17:$L$154</definedName>
    <definedName name="_xlnm._FilterDatabase" localSheetId="0" hidden="1">'PROYECTOS '!$B$24:$P$112</definedName>
    <definedName name="_xlnm.Print_Area" localSheetId="1">'GESTION ADMINISTRATIVA'!$A$9:$M$155</definedName>
    <definedName name="_xlnm.Print_Titles" localSheetId="1">'GESTION ADMINISTRATIVA'!$17:$18</definedName>
    <definedName name="_xlnm.Print_Titles" localSheetId="0">'PROYECTOS '!$24:$26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7" i="1" l="1"/>
  <c r="H142" i="1" l="1"/>
  <c r="F5" i="3" l="1"/>
  <c r="E5" i="3"/>
  <c r="L77" i="1" l="1"/>
  <c r="M32" i="2" l="1"/>
  <c r="L32" i="2" l="1"/>
  <c r="A114" i="2" l="1"/>
  <c r="T112" i="2"/>
  <c r="T111" i="2"/>
  <c r="T110" i="2"/>
  <c r="T109" i="2"/>
  <c r="W108" i="2"/>
  <c r="T108" i="2"/>
  <c r="V108" i="2" s="1"/>
  <c r="W107" i="2"/>
  <c r="T107" i="2"/>
  <c r="V107" i="2" s="1"/>
  <c r="W106" i="2"/>
  <c r="T106" i="2"/>
  <c r="V106" i="2" s="1"/>
  <c r="W105" i="2"/>
  <c r="T105" i="2"/>
  <c r="V105" i="2" s="1"/>
  <c r="W104" i="2"/>
  <c r="T104" i="2"/>
  <c r="V104" i="2" s="1"/>
  <c r="W103" i="2"/>
  <c r="T103" i="2"/>
  <c r="V103" i="2" s="1"/>
  <c r="W102" i="2"/>
  <c r="T102" i="2"/>
  <c r="V102" i="2" s="1"/>
  <c r="W101" i="2"/>
  <c r="T101" i="2"/>
  <c r="V101" i="2" s="1"/>
  <c r="W100" i="2"/>
  <c r="T100" i="2"/>
  <c r="V100" i="2" s="1"/>
  <c r="W99" i="2"/>
  <c r="W98" i="2"/>
  <c r="T98" i="2"/>
  <c r="V98" i="2" s="1"/>
  <c r="W97" i="2"/>
  <c r="W96" i="2"/>
  <c r="T96" i="2"/>
  <c r="V96" i="2" s="1"/>
  <c r="W95" i="2"/>
  <c r="T95" i="2"/>
  <c r="V95" i="2" s="1"/>
  <c r="W94" i="2"/>
  <c r="T94" i="2"/>
  <c r="V94" i="2" s="1"/>
  <c r="W93" i="2"/>
  <c r="T93" i="2"/>
  <c r="V93" i="2" s="1"/>
  <c r="W92" i="2"/>
  <c r="T92" i="2"/>
  <c r="V92" i="2" s="1"/>
  <c r="W91" i="2"/>
  <c r="T91" i="2"/>
  <c r="V91" i="2" s="1"/>
  <c r="W90" i="2"/>
  <c r="T90" i="2"/>
  <c r="V90" i="2" s="1"/>
  <c r="W89" i="2"/>
  <c r="T89" i="2"/>
  <c r="V89" i="2" s="1"/>
  <c r="W88" i="2"/>
  <c r="T88" i="2"/>
  <c r="V88" i="2" s="1"/>
  <c r="W87" i="2"/>
  <c r="T87" i="2"/>
  <c r="V87" i="2" s="1"/>
  <c r="W86" i="2"/>
  <c r="T86" i="2"/>
  <c r="V86" i="2" s="1"/>
  <c r="W85" i="2"/>
  <c r="T85" i="2"/>
  <c r="V85" i="2" s="1"/>
  <c r="W84" i="2"/>
  <c r="T84" i="2"/>
  <c r="V84" i="2" s="1"/>
  <c r="W83" i="2"/>
  <c r="T83" i="2"/>
  <c r="V83" i="2" s="1"/>
  <c r="W82" i="2"/>
  <c r="T82" i="2"/>
  <c r="V82" i="2" s="1"/>
  <c r="W81" i="2"/>
  <c r="T81" i="2"/>
  <c r="V81" i="2" s="1"/>
  <c r="W80" i="2"/>
  <c r="T80" i="2"/>
  <c r="V80" i="2" s="1"/>
  <c r="W79" i="2"/>
  <c r="T79" i="2"/>
  <c r="V79" i="2" s="1"/>
  <c r="W78" i="2"/>
  <c r="T78" i="2"/>
  <c r="V78" i="2" s="1"/>
  <c r="W77" i="2"/>
  <c r="T77" i="2"/>
  <c r="V77" i="2" s="1"/>
  <c r="W76" i="2"/>
  <c r="T76" i="2"/>
  <c r="V76" i="2" s="1"/>
  <c r="W75" i="2"/>
  <c r="W74" i="2"/>
  <c r="T74" i="2"/>
  <c r="V74" i="2" s="1"/>
  <c r="W73" i="2"/>
  <c r="W72" i="2"/>
  <c r="W71" i="2"/>
  <c r="T71" i="2"/>
  <c r="V71" i="2" s="1"/>
  <c r="W70" i="2"/>
  <c r="T70" i="2"/>
  <c r="V70" i="2" s="1"/>
  <c r="W69" i="2"/>
  <c r="T69" i="2"/>
  <c r="V69" i="2" s="1"/>
  <c r="W68" i="2"/>
  <c r="T68" i="2"/>
  <c r="V68" i="2" s="1"/>
  <c r="W67" i="2"/>
  <c r="T67" i="2"/>
  <c r="V67" i="2" s="1"/>
  <c r="W66" i="2"/>
  <c r="T66" i="2"/>
  <c r="V66" i="2" s="1"/>
  <c r="K65" i="2"/>
  <c r="W65" i="2" s="1"/>
  <c r="T64" i="2"/>
  <c r="V64" i="2" s="1"/>
  <c r="K64" i="2"/>
  <c r="W64" i="2" s="1"/>
  <c r="T63" i="2"/>
  <c r="V63" i="2" s="1"/>
  <c r="W63" i="2"/>
  <c r="W62" i="2"/>
  <c r="W61" i="2"/>
  <c r="K60" i="2"/>
  <c r="W60" i="2" s="1"/>
  <c r="K59" i="2"/>
  <c r="W59" i="2" s="1"/>
  <c r="W58" i="2"/>
  <c r="T58" i="2"/>
  <c r="V58" i="2" s="1"/>
  <c r="W57" i="2"/>
  <c r="T57" i="2"/>
  <c r="V57" i="2" s="1"/>
  <c r="W56" i="2"/>
  <c r="T56" i="2"/>
  <c r="V56" i="2" s="1"/>
  <c r="W55" i="2"/>
  <c r="T55" i="2"/>
  <c r="V55" i="2" s="1"/>
  <c r="W54" i="2"/>
  <c r="T54" i="2"/>
  <c r="V54" i="2" s="1"/>
  <c r="W53" i="2"/>
  <c r="W52" i="2"/>
  <c r="W51" i="2"/>
  <c r="W50" i="2"/>
  <c r="T50" i="2"/>
  <c r="V50" i="2" s="1"/>
  <c r="T49" i="2"/>
  <c r="V49" i="2" s="1"/>
  <c r="K49" i="2"/>
  <c r="W49" i="2" s="1"/>
  <c r="W48" i="2"/>
  <c r="W47" i="2"/>
  <c r="W46" i="2"/>
  <c r="W45" i="2"/>
  <c r="W44" i="2"/>
  <c r="W43" i="2"/>
  <c r="W42" i="2"/>
  <c r="W41" i="2"/>
  <c r="W40" i="2"/>
  <c r="W39" i="2"/>
  <c r="W38" i="2"/>
  <c r="W37" i="2"/>
  <c r="T37" i="2"/>
  <c r="V37" i="2" s="1"/>
  <c r="I37" i="2"/>
  <c r="W36" i="2"/>
  <c r="T36" i="2"/>
  <c r="V36" i="2" s="1"/>
  <c r="W35" i="2"/>
  <c r="W34" i="2"/>
  <c r="W33" i="2"/>
  <c r="T33" i="2"/>
  <c r="V33" i="2" s="1"/>
  <c r="W32" i="2"/>
  <c r="T32" i="2"/>
  <c r="V32" i="2" s="1"/>
  <c r="W31" i="2"/>
  <c r="W30" i="2"/>
  <c r="W29" i="2"/>
  <c r="W28" i="2"/>
  <c r="A28" i="2"/>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W27" i="2"/>
  <c r="T27" i="2"/>
  <c r="V27" i="2" s="1"/>
  <c r="S152" i="1"/>
  <c r="P152" i="1"/>
  <c r="R152" i="1" s="1"/>
  <c r="S150" i="1"/>
  <c r="P150" i="1"/>
  <c r="R150" i="1" s="1"/>
  <c r="S146" i="1"/>
  <c r="P146" i="1"/>
  <c r="R146" i="1" s="1"/>
  <c r="P145" i="1"/>
  <c r="R145" i="1" s="1"/>
  <c r="S145" i="1"/>
  <c r="S144" i="1"/>
  <c r="P144" i="1"/>
  <c r="R144" i="1" s="1"/>
  <c r="S143" i="1"/>
  <c r="P143" i="1"/>
  <c r="R143" i="1" s="1"/>
  <c r="S142" i="1"/>
  <c r="P142" i="1"/>
  <c r="R142" i="1" s="1"/>
  <c r="S141" i="1"/>
  <c r="S140" i="1"/>
  <c r="P140" i="1"/>
  <c r="R140" i="1" s="1"/>
  <c r="S138" i="1"/>
  <c r="P138" i="1"/>
  <c r="R138" i="1" s="1"/>
  <c r="S137" i="1"/>
  <c r="P137" i="1"/>
  <c r="R137" i="1" s="1"/>
  <c r="S136" i="1"/>
  <c r="P136" i="1"/>
  <c r="R136" i="1" s="1"/>
  <c r="S135" i="1"/>
  <c r="P135" i="1"/>
  <c r="R135" i="1" s="1"/>
  <c r="S134" i="1"/>
  <c r="S133" i="1"/>
  <c r="P133" i="1"/>
  <c r="R133" i="1" s="1"/>
  <c r="S132" i="1"/>
  <c r="S131" i="1"/>
  <c r="P131" i="1"/>
  <c r="R131" i="1" s="1"/>
  <c r="S130" i="1"/>
  <c r="S129" i="1"/>
  <c r="P129" i="1"/>
  <c r="R129" i="1" s="1"/>
  <c r="S128" i="1"/>
  <c r="P128" i="1"/>
  <c r="R128" i="1" s="1"/>
  <c r="S127" i="1"/>
  <c r="P127" i="1"/>
  <c r="R127" i="1" s="1"/>
  <c r="S126" i="1"/>
  <c r="P126" i="1"/>
  <c r="R126" i="1" s="1"/>
  <c r="S125" i="1"/>
  <c r="P125" i="1"/>
  <c r="R125" i="1" s="1"/>
  <c r="S124" i="1"/>
  <c r="P124" i="1"/>
  <c r="R124" i="1" s="1"/>
  <c r="S123" i="1"/>
  <c r="P123" i="1"/>
  <c r="R123" i="1" s="1"/>
  <c r="S122" i="1"/>
  <c r="P122" i="1"/>
  <c r="R122" i="1" s="1"/>
  <c r="S121" i="1"/>
  <c r="P121" i="1"/>
  <c r="R121" i="1" s="1"/>
  <c r="S120" i="1"/>
  <c r="P120" i="1"/>
  <c r="R120" i="1" s="1"/>
  <c r="S119" i="1"/>
  <c r="P119" i="1"/>
  <c r="R119" i="1" s="1"/>
  <c r="S118" i="1"/>
  <c r="S117" i="1"/>
  <c r="S116" i="1"/>
  <c r="P116" i="1"/>
  <c r="R116" i="1" s="1"/>
  <c r="S115" i="1"/>
  <c r="P115" i="1"/>
  <c r="R115" i="1" s="1"/>
  <c r="S114" i="1"/>
  <c r="P114" i="1"/>
  <c r="R114" i="1" s="1"/>
  <c r="S113" i="1"/>
  <c r="P113" i="1"/>
  <c r="R113" i="1" s="1"/>
  <c r="S112" i="1"/>
  <c r="P112" i="1"/>
  <c r="R112" i="1" s="1"/>
  <c r="S111" i="1"/>
  <c r="P111" i="1"/>
  <c r="R111" i="1" s="1"/>
  <c r="S110" i="1"/>
  <c r="P110" i="1"/>
  <c r="R110" i="1" s="1"/>
  <c r="S109" i="1"/>
  <c r="P109" i="1"/>
  <c r="R109" i="1" s="1"/>
  <c r="S108" i="1"/>
  <c r="P108" i="1"/>
  <c r="R108" i="1" s="1"/>
  <c r="S107" i="1"/>
  <c r="S106" i="1"/>
  <c r="S105" i="1"/>
  <c r="P105" i="1"/>
  <c r="R105" i="1" s="1"/>
  <c r="S104" i="1"/>
  <c r="S103" i="1"/>
  <c r="S102" i="1"/>
  <c r="P102" i="1"/>
  <c r="R102" i="1" s="1"/>
  <c r="S101" i="1"/>
  <c r="S100" i="1"/>
  <c r="S99" i="1"/>
  <c r="S98" i="1"/>
  <c r="S97" i="1"/>
  <c r="P97" i="1"/>
  <c r="R97" i="1" s="1"/>
  <c r="S96" i="1"/>
  <c r="S95" i="1"/>
  <c r="P95" i="1"/>
  <c r="R95" i="1" s="1"/>
  <c r="S94" i="1"/>
  <c r="P94" i="1"/>
  <c r="R94" i="1" s="1"/>
  <c r="S93" i="1"/>
  <c r="P93" i="1"/>
  <c r="R93" i="1" s="1"/>
  <c r="S92" i="1"/>
  <c r="P92" i="1"/>
  <c r="R92" i="1" s="1"/>
  <c r="S91" i="1"/>
  <c r="P91" i="1"/>
  <c r="R91" i="1" s="1"/>
  <c r="S90" i="1"/>
  <c r="P90" i="1"/>
  <c r="R90" i="1" s="1"/>
  <c r="S89" i="1"/>
  <c r="P89" i="1"/>
  <c r="R89" i="1" s="1"/>
  <c r="S88" i="1"/>
  <c r="P88" i="1"/>
  <c r="R88" i="1" s="1"/>
  <c r="S87" i="1"/>
  <c r="S86" i="1"/>
  <c r="S85" i="1"/>
  <c r="P85" i="1"/>
  <c r="R85" i="1" s="1"/>
  <c r="S84" i="1"/>
  <c r="P84" i="1"/>
  <c r="R84" i="1" s="1"/>
  <c r="S83" i="1"/>
  <c r="P83" i="1"/>
  <c r="R83" i="1" s="1"/>
  <c r="S82" i="1"/>
  <c r="P82" i="1"/>
  <c r="R82" i="1" s="1"/>
  <c r="S81" i="1"/>
  <c r="P81" i="1"/>
  <c r="R81" i="1" s="1"/>
  <c r="S80" i="1"/>
  <c r="P80" i="1"/>
  <c r="R80" i="1" s="1"/>
  <c r="S79" i="1"/>
  <c r="S78" i="1"/>
  <c r="S77" i="1"/>
  <c r="P77" i="1"/>
  <c r="R77" i="1" s="1"/>
  <c r="S76" i="1"/>
  <c r="S75" i="1"/>
  <c r="P75" i="1"/>
  <c r="R75" i="1" s="1"/>
  <c r="S74" i="1"/>
  <c r="P74" i="1"/>
  <c r="R74" i="1" s="1"/>
  <c r="S73" i="1"/>
  <c r="P73" i="1"/>
  <c r="R73" i="1" s="1"/>
  <c r="S72" i="1"/>
  <c r="P72" i="1"/>
  <c r="R72" i="1" s="1"/>
  <c r="S71" i="1"/>
  <c r="S70" i="1"/>
  <c r="S69" i="1"/>
  <c r="P69" i="1"/>
  <c r="R69" i="1" s="1"/>
  <c r="S68" i="1"/>
  <c r="S67" i="1"/>
  <c r="S66" i="1"/>
  <c r="S65" i="1"/>
  <c r="S64" i="1"/>
  <c r="P64" i="1"/>
  <c r="R64" i="1" s="1"/>
  <c r="S63" i="1"/>
  <c r="P63" i="1"/>
  <c r="R63" i="1" s="1"/>
  <c r="S62" i="1"/>
  <c r="H62" i="1"/>
  <c r="P62" i="1" s="1"/>
  <c r="R62" i="1" s="1"/>
  <c r="S61" i="1"/>
  <c r="S60" i="1"/>
  <c r="S59" i="1"/>
  <c r="P59" i="1"/>
  <c r="R59" i="1" s="1"/>
  <c r="S58" i="1"/>
  <c r="S57" i="1"/>
  <c r="P57" i="1"/>
  <c r="R57" i="1" s="1"/>
  <c r="S56" i="1"/>
  <c r="S55" i="1"/>
  <c r="P55" i="1"/>
  <c r="R55" i="1" s="1"/>
  <c r="S54" i="1"/>
  <c r="P54" i="1"/>
  <c r="R54" i="1" s="1"/>
  <c r="S53" i="1"/>
  <c r="P53" i="1"/>
  <c r="R53" i="1" s="1"/>
  <c r="S52" i="1"/>
  <c r="P52" i="1"/>
  <c r="R52" i="1" s="1"/>
  <c r="S51" i="1"/>
  <c r="S50" i="1"/>
  <c r="S49" i="1"/>
  <c r="S48" i="1"/>
  <c r="P48" i="1"/>
  <c r="R48" i="1" s="1"/>
  <c r="S47" i="1"/>
  <c r="S46" i="1"/>
  <c r="P46" i="1"/>
  <c r="R46" i="1" s="1"/>
  <c r="S45" i="1"/>
  <c r="P45" i="1"/>
  <c r="R45" i="1" s="1"/>
  <c r="S44" i="1"/>
  <c r="S43" i="1"/>
  <c r="S42" i="1"/>
  <c r="P42" i="1"/>
  <c r="R42" i="1" s="1"/>
  <c r="S41" i="1"/>
  <c r="P41" i="1"/>
  <c r="R41" i="1" s="1"/>
  <c r="S40" i="1"/>
  <c r="P40" i="1"/>
  <c r="R40" i="1" s="1"/>
  <c r="S39" i="1"/>
  <c r="P39" i="1"/>
  <c r="R39" i="1" s="1"/>
  <c r="S38" i="1"/>
  <c r="P38" i="1"/>
  <c r="R38" i="1" s="1"/>
  <c r="S37" i="1"/>
  <c r="P37" i="1"/>
  <c r="R37" i="1" s="1"/>
  <c r="S36" i="1"/>
  <c r="P36" i="1"/>
  <c r="R36" i="1" s="1"/>
  <c r="S35" i="1"/>
  <c r="P35" i="1"/>
  <c r="R35" i="1" s="1"/>
  <c r="S34" i="1"/>
  <c r="P34" i="1"/>
  <c r="R34" i="1" s="1"/>
  <c r="S33" i="1"/>
  <c r="P33" i="1"/>
  <c r="R33" i="1" s="1"/>
  <c r="S32" i="1"/>
  <c r="P32" i="1"/>
  <c r="R32" i="1" s="1"/>
  <c r="S31" i="1"/>
  <c r="P31" i="1"/>
  <c r="R31" i="1" s="1"/>
  <c r="S30" i="1"/>
  <c r="P30" i="1"/>
  <c r="R30" i="1" s="1"/>
  <c r="S29" i="1"/>
  <c r="P29" i="1"/>
  <c r="R29" i="1" s="1"/>
  <c r="S28" i="1"/>
  <c r="P28" i="1"/>
  <c r="R28" i="1" s="1"/>
  <c r="S27" i="1"/>
  <c r="P27" i="1"/>
  <c r="R27" i="1" s="1"/>
  <c r="S26" i="1"/>
  <c r="P26" i="1"/>
  <c r="R26" i="1" s="1"/>
  <c r="S25" i="1"/>
  <c r="P25" i="1"/>
  <c r="R25" i="1" s="1"/>
  <c r="S24" i="1"/>
  <c r="P24" i="1"/>
  <c r="R24" i="1" s="1"/>
  <c r="S23" i="1"/>
  <c r="P23" i="1"/>
  <c r="R23" i="1" s="1"/>
  <c r="S22" i="1"/>
  <c r="P22" i="1"/>
  <c r="R22" i="1" s="1"/>
  <c r="S21" i="1"/>
  <c r="P21" i="1"/>
  <c r="R21" i="1" s="1"/>
  <c r="S20" i="1"/>
  <c r="P20" i="1"/>
  <c r="R20" i="1" s="1"/>
  <c r="A20" i="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40" i="1" s="1"/>
  <c r="A141" i="1" s="1"/>
  <c r="A142" i="1" s="1"/>
  <c r="A143" i="1" s="1"/>
  <c r="A144" i="1" s="1"/>
  <c r="A145" i="1" s="1"/>
  <c r="A146" i="1" s="1"/>
  <c r="A150" i="1" s="1"/>
  <c r="A152" i="1" s="1"/>
  <c r="S19" i="1"/>
  <c r="P19" i="1"/>
  <c r="R19" i="1" s="1"/>
  <c r="R16" i="1" l="1"/>
</calcChain>
</file>

<file path=xl/comments1.xml><?xml version="1.0" encoding="utf-8"?>
<comments xmlns="http://schemas.openxmlformats.org/spreadsheetml/2006/main">
  <authors>
    <author>Alejandro Corrales</author>
  </authors>
  <commentList>
    <comment ref="E47" authorId="0" shapeId="0">
      <text>
        <r>
          <rPr>
            <b/>
            <sz val="9"/>
            <color indexed="81"/>
            <rFont val="Tahoma"/>
            <family val="2"/>
          </rPr>
          <t>Alejandro Corrales:</t>
        </r>
        <r>
          <rPr>
            <sz val="9"/>
            <color indexed="81"/>
            <rFont val="Tahoma"/>
            <family val="2"/>
          </rPr>
          <t xml:space="preserve">
Este proyecto se asoció a esta meta</t>
        </r>
      </text>
    </comment>
    <comment ref="E74" authorId="0" shapeId="0">
      <text>
        <r>
          <rPr>
            <b/>
            <sz val="9"/>
            <color indexed="81"/>
            <rFont val="Tahoma"/>
            <family val="2"/>
          </rPr>
          <t>Alejandro Corrales:</t>
        </r>
        <r>
          <rPr>
            <sz val="9"/>
            <color indexed="81"/>
            <rFont val="Tahoma"/>
            <family val="2"/>
          </rPr>
          <t xml:space="preserve">
Revisar si este proyecto tiene relación con esta meta a la que está asociado</t>
        </r>
      </text>
    </comment>
  </commentList>
</comments>
</file>

<file path=xl/comments2.xml><?xml version="1.0" encoding="utf-8"?>
<comments xmlns="http://schemas.openxmlformats.org/spreadsheetml/2006/main">
  <authors>
    <author>ARGENTO</author>
    <author>Alejandro Corrales</author>
  </authors>
  <commentList>
    <comment ref="K33" authorId="0" shapeId="0">
      <text>
        <r>
          <rPr>
            <b/>
            <sz val="8"/>
            <color indexed="81"/>
            <rFont val="Tahoma"/>
            <family val="2"/>
          </rPr>
          <t xml:space="preserve">ARGENTO:
</t>
        </r>
        <r>
          <rPr>
            <sz val="8"/>
            <color indexed="81"/>
            <rFont val="Tahoma"/>
            <family val="2"/>
          </rPr>
          <t>Complementar con el numero de facturas generadas</t>
        </r>
      </text>
    </comment>
    <comment ref="H37" authorId="0" shapeId="0">
      <text>
        <r>
          <rPr>
            <b/>
            <sz val="8"/>
            <color indexed="81"/>
            <rFont val="Tahoma"/>
            <family val="2"/>
          </rPr>
          <t>ARGENTO:</t>
        </r>
        <r>
          <rPr>
            <sz val="8"/>
            <color indexed="81"/>
            <rFont val="Tahoma"/>
            <family val="2"/>
          </rPr>
          <t xml:space="preserve">
Observaciones no coinciden con el avance de la meta. Que porcentaje debe ir 100% o 60%</t>
        </r>
      </text>
    </comment>
    <comment ref="C55" authorId="0" shapeId="0">
      <text>
        <r>
          <rPr>
            <b/>
            <sz val="8"/>
            <color indexed="81"/>
            <rFont val="Tahoma"/>
            <family val="2"/>
          </rPr>
          <t>ARGENTO:</t>
        </r>
        <r>
          <rPr>
            <sz val="8"/>
            <color indexed="81"/>
            <rFont val="Tahoma"/>
            <family val="2"/>
          </rPr>
          <t xml:space="preserve">
Contar la cantidad de recibos de caja organizados y archivados en carpetas</t>
        </r>
      </text>
    </comment>
    <comment ref="N63" authorId="0" shapeId="0">
      <text>
        <r>
          <rPr>
            <b/>
            <sz val="8"/>
            <color indexed="81"/>
            <rFont val="Tahoma"/>
            <family val="2"/>
          </rPr>
          <t>ARGENTO:</t>
        </r>
        <r>
          <rPr>
            <sz val="8"/>
            <color indexed="81"/>
            <rFont val="Tahoma"/>
            <family val="2"/>
          </rPr>
          <t xml:space="preserve">
90% por las que se reciben al final de cada mes y merecen un tiempo de atencion según la ley</t>
        </r>
      </text>
    </comment>
    <comment ref="P92" authorId="1" shapeId="0">
      <text>
        <r>
          <rPr>
            <b/>
            <sz val="9"/>
            <color indexed="81"/>
            <rFont val="Tahoma"/>
            <family val="2"/>
          </rPr>
          <t>Alejandro Corrales:</t>
        </r>
        <r>
          <rPr>
            <sz val="9"/>
            <color indexed="81"/>
            <rFont val="Tahoma"/>
            <family val="2"/>
          </rPr>
          <t xml:space="preserve">
Formula diferente para el calculo de l avance. Se divide la meta entre el resultado para lograr que el 100% de la meta sea 30 minutos. Lo esperado es que alcance el 100% entre mas cercano sea a 30 mas cercano será el 100% de la meta</t>
        </r>
      </text>
    </comment>
    <comment ref="O93" authorId="0" shapeId="0">
      <text>
        <r>
          <rPr>
            <b/>
            <sz val="8"/>
            <color indexed="81"/>
            <rFont val="Tahoma"/>
            <family val="2"/>
          </rPr>
          <t>ARGENTO:</t>
        </r>
        <r>
          <rPr>
            <sz val="8"/>
            <color indexed="81"/>
            <rFont val="Tahoma"/>
            <family val="2"/>
          </rPr>
          <t xml:space="preserve">
Sin sugerencia
</t>
        </r>
      </text>
    </comment>
    <comment ref="C140" authorId="0" shapeId="0">
      <text>
        <r>
          <rPr>
            <b/>
            <sz val="8"/>
            <color indexed="81"/>
            <rFont val="Tahoma"/>
            <family val="2"/>
          </rPr>
          <t>ARGENTO:</t>
        </r>
        <r>
          <rPr>
            <sz val="8"/>
            <color indexed="81"/>
            <rFont val="Tahoma"/>
            <family val="2"/>
          </rPr>
          <t xml:space="preserve">
No es posible definir una meta</t>
        </r>
      </text>
    </comment>
  </commentList>
</comments>
</file>

<file path=xl/sharedStrings.xml><?xml version="1.0" encoding="utf-8"?>
<sst xmlns="http://schemas.openxmlformats.org/spreadsheetml/2006/main" count="1252" uniqueCount="845">
  <si>
    <t>SEGUIMIENTO DE PLAN DE ACCIÓN DESDE LAS ACTIVIDADES INHERENTES A LA GESTIÓN ADMINISTRATIVA</t>
  </si>
  <si>
    <t>Versión: 3</t>
  </si>
  <si>
    <t>VIGENCIA 2016</t>
  </si>
  <si>
    <t>Aprobación: 13 de abril de 2016</t>
  </si>
  <si>
    <t xml:space="preserve">2.1. NOMBRE DE LA DEPENDENCIA O ENTIDAD: </t>
  </si>
  <si>
    <t>Secretaría de Movilidad</t>
  </si>
  <si>
    <t>2.2. ELABORADO POR:</t>
  </si>
  <si>
    <t>Alejandro Corrales</t>
  </si>
  <si>
    <t>cod</t>
  </si>
  <si>
    <t>2.3 NOMBRE DE LA ACCION</t>
  </si>
  <si>
    <t>2.4 METAS</t>
  </si>
  <si>
    <t>2.5. ACTIVIDADES</t>
  </si>
  <si>
    <t>2.6. RESPONSABLE</t>
  </si>
  <si>
    <t>2.7. FECHA DE INICIO</t>
  </si>
  <si>
    <t>2.8. FECHA DE TERMINACION</t>
  </si>
  <si>
    <t>2.9 AVANCE DE LA META</t>
  </si>
  <si>
    <t>2.10 % DE EJECUCION ACTIVIDADES</t>
  </si>
  <si>
    <t>2.11 LOGROS  DE EJECUCION</t>
  </si>
  <si>
    <t>2.12 OBSERVACIONES</t>
  </si>
  <si>
    <t>Meta del Proyecto</t>
  </si>
  <si>
    <t>Descripcion Meta</t>
  </si>
  <si>
    <t>%Avance Meta</t>
  </si>
  <si>
    <t>Tipo</t>
  </si>
  <si>
    <t>Rango</t>
  </si>
  <si>
    <t>Rango Actividades</t>
  </si>
  <si>
    <t>Fortalecimiento del control interno de gestión al interior de la secretaria de movilidad</t>
  </si>
  <si>
    <t>(1) Un seguimiento realizado a la implementación de las acciones correctivas y preventivas año 2015</t>
  </si>
  <si>
    <t>Realizar seguimiento al estado de avance de las acciones correctivas y preventivas establecidas en al año 2015, como resultado de los informes de seguimiento y verificación de los procesos, informe de medición de la satisfacción de los usuarios y del informe de buzón de sugerencias.</t>
  </si>
  <si>
    <t>Asesor Control Interno</t>
  </si>
  <si>
    <t>Seguimiento realizado a la implementación de las acciones correctivas y preventivas año 2015</t>
  </si>
  <si>
    <t>Numero</t>
  </si>
  <si>
    <t>(2) Informe de seguimiento al plan de mejoramiento suscrito con la Contraloría Distrital en el 2015</t>
  </si>
  <si>
    <t>Realizar seguimiento al estado de implementación del plan de mejoramiento suscrito con la Contraloría Distrital en el año 2015</t>
  </si>
  <si>
    <t>Informe de seguimiento al plan de mejoramiento suscrito con la Contraloría Distrital en el 2015</t>
  </si>
  <si>
    <t>(2) Dos informes de rendición de cuentas presentados oportunamente a la Contraloría Distrital</t>
  </si>
  <si>
    <t xml:space="preserve">Coordinar la presentación oportuna de la rendición de cuentas a la Contraloría Distrital </t>
  </si>
  <si>
    <t>Se presento la rendición de cuentas vigencia 2015 el 29 de Febrero de 2016. La pròxima rendición es en el mes de Julio.</t>
  </si>
  <si>
    <t>informes de rendición de cuentas presentados oportunamente a la Contraloría Distrital</t>
  </si>
  <si>
    <t>(3) Seguimientos al plan anticorrupción, al control del producto no conforme y medición de indicadores SGC</t>
  </si>
  <si>
    <t>Realizar seguimientos a la implementación plan anticorrupción, producto no conforme, y medición de indicadores SGC</t>
  </si>
  <si>
    <t>Seguimientos al plan anticorrupción, al control del producto no conforme y medición de indicadores SGC</t>
  </si>
  <si>
    <t xml:space="preserve">(8) Ocho Informes de seguimiento y verificación a los procedimientos </t>
  </si>
  <si>
    <t>Realizar seguimiento y verificación a los procedimientos</t>
  </si>
  <si>
    <t xml:space="preserve">Ocho Informes de seguimiento y verificación a los procedimientos </t>
  </si>
  <si>
    <t xml:space="preserve">Manual de trámites actualizado y publicado en la página web de la secretaria </t>
  </si>
  <si>
    <t>Coordinar la actualización del manual de tramites de la Secretaria y su respectiva publicación en la página web</t>
  </si>
  <si>
    <t>Manual de trámites actualizado publicado en la pàgina web, desde el mes de febrero de 2016</t>
  </si>
  <si>
    <t>Tarifas de trámites y multas 2016 actualizado y publicado en la página web</t>
  </si>
  <si>
    <t>Coordinar la actualización de la información sobre tarifas de trámites y multas vigencia 2016 y su respectiva publicación en la página web</t>
  </si>
  <si>
    <t>Tarifas de trámites actualizadas y publicadas en la pàgina web, desde el mes de Enero de 2016</t>
  </si>
  <si>
    <t>Porcentaje</t>
  </si>
  <si>
    <t>(2) Seguimiento plan de mejoramiento suscrito con el Icontec en el 2015</t>
  </si>
  <si>
    <t xml:space="preserve">Realizar seguimiento al estado de la implementación del plan de mejoramiento suscrito con el ente certificador </t>
  </si>
  <si>
    <t>Seguimiento plan de mejoramiento suscrito con el Icontec en el 2015</t>
  </si>
  <si>
    <t>100% De los requerimientos de Organismos de Control atendidos oportunamente</t>
  </si>
  <si>
    <t>Coordinar la atención oportuna de los requerimientos efectuados por los organismos de control</t>
  </si>
  <si>
    <t>Hasta la fecha no se han recibido requerimientos por parte de los entes de control.</t>
  </si>
  <si>
    <t>De los requerimientos de Organismos de Control atendidos oportunamente</t>
  </si>
  <si>
    <t>Administración de Riesgos (Identificación, valoración y control)</t>
  </si>
  <si>
    <t xml:space="preserve">Realizar una medición periódica (cada 4 meses) de la efectividad de los controles </t>
  </si>
  <si>
    <t>Diligencia de formato, evaluación y Plan de Mejoramiento (Efectividad de Los Controles)</t>
  </si>
  <si>
    <t>medición realizadas de la efectividad de los controles (1 cada 4 meses)</t>
  </si>
  <si>
    <t>Control de Servicios no conformes</t>
  </si>
  <si>
    <t>Realizar una medición periódica (cada 4 meses ) de la prestación de los servicios y establecer planes de mejoramiento</t>
  </si>
  <si>
    <t>Diligencia de formato, evaluación y Plan de Mejoramiento (Prestación de Servicios)</t>
  </si>
  <si>
    <t>Medición periódica de la prestación de los servicios y establecer planes de mejoramiento (1 cada 4 meses)</t>
  </si>
  <si>
    <t>Medición de la satisfacción del cliente</t>
  </si>
  <si>
    <t xml:space="preserve">Realizar dos mediciones en el año de la satisfacción del cliente </t>
  </si>
  <si>
    <t>Realización de encuesta, evaluación y Plan de Mejoramiento.
Realizar informe de buzón de quejas y sugerencias, evaluación y plan de mejoramiento</t>
  </si>
  <si>
    <t>La priemra medición esta programada àra el mes de junio de 2016.</t>
  </si>
  <si>
    <t>mediciones de la satisfacción del cliente realizadas (2 en el año)</t>
  </si>
  <si>
    <t>Reportes al SIMIT</t>
  </si>
  <si>
    <t>Mantener en menos del 2% el porcentaje de errores en la carga de simit</t>
  </si>
  <si>
    <t>Revisión de boletines de rechazo por parte del SIMIT</t>
  </si>
  <si>
    <t>Servicios Corporativos-Sistemas</t>
  </si>
  <si>
    <t>Revisión diaria de los boletines. Se mantiene el 1.3% de errores correspondientes a carga de resoluciones de comparendos. Es obligatorio hacer hacer correcciones manualmente y reenviar.</t>
  </si>
  <si>
    <t>% de errores aceptables en la carga de simit</t>
  </si>
  <si>
    <t>Medición tiempos de atención de incidentes</t>
  </si>
  <si>
    <t>Revisar, asignar y atender los incidentes de GLPI con buenos tiempos de respuesta. La meta es mantener todos los incidentes asignados y atendidos</t>
  </si>
  <si>
    <t>Revisión de la herramienta GLPI, Asignación de Incidentes, Atención de los mismos</t>
  </si>
  <si>
    <t>% de casos de Incidentes de GLPI asignados y atendidos con buenos tiempos de respuesta.</t>
  </si>
  <si>
    <t>Facturación de Derechos de Tránsito</t>
  </si>
  <si>
    <t>Generación de Facturación de Derechos de Transito Vigencia 2016</t>
  </si>
  <si>
    <t>Configuración de Software y Generación de base de datos para enviar al contratista litográfico</t>
  </si>
  <si>
    <t>Se logra generar la base de datos de facturación y estado de cuenta de deudores de derecho de tránsito según fechas pactadas</t>
  </si>
  <si>
    <t>% de avance del proceso de generaciòn de la facturación de Derechos de Transito en la Vigencia 2016</t>
  </si>
  <si>
    <t>Cargue de tarifas en RUNT y actualización de fin de año</t>
  </si>
  <si>
    <t>Parametrización y actualización de tarifas en el RUNT y Ejecución de procedimientos de fin de año</t>
  </si>
  <si>
    <t>Actualización de tarifas, parametrización en RUNT, actualización de tarifas locales</t>
  </si>
  <si>
    <t>Se programa el inicio de las actividades para alcance de las metas para el mes de DICIEMBRE</t>
  </si>
  <si>
    <t>% de avance del procesos de parametrización y actualización de tarifas en el RUNT y Ejecución de procedimientos de fin de año</t>
  </si>
  <si>
    <t>Puntos de Recaudo Móviles</t>
  </si>
  <si>
    <t>Aprovisionamiento tecnológico para los puntos móviles de recaudo</t>
  </si>
  <si>
    <t>Instalación, configuración y pruebas de puntos de recaudo móviles en centros comerciales</t>
  </si>
  <si>
    <t>Prcentaje de avance del aprovisionamiento tecnológico para los puntos móviles de recaudo que se requieran en el año</t>
  </si>
  <si>
    <t>Puesta en marcha de Web Servicie Comparenderas electrónicas</t>
  </si>
  <si>
    <t>Realizar pruebas y poner a funcionar el Web Service para comparenderas electrónicas</t>
  </si>
  <si>
    <t>Pruebas junto con SIMIT de Web Service y puesta en funcionamiento</t>
  </si>
  <si>
    <t>Configuración de servidor de aplicaciones, configuración de certificado digital, Homologación de tablas, pruebas funcionales exitosas. Recepción de comparendos vía Web Service en la base de datos de pruebas de QX-Transito.</t>
  </si>
  <si>
    <t>Porcentaje de avance de implementaciòn del WebService para comparenderas electrónicas</t>
  </si>
  <si>
    <t>Plan de Recuperación en Caso de Desastres</t>
  </si>
  <si>
    <t xml:space="preserve">Crear un plan de recuperación en caso de desastres para los servidores de Movilidad: 5 servidores de Qx-Transito de Sedes, Reporteador, GLPI, Integrador RUNT.  </t>
  </si>
  <si>
    <t>Creación de backups de los servidores</t>
  </si>
  <si>
    <t>Backup y restauración de servicios. Pruebas de contingencia realizadas exitosamente. Se realizan pruebas exitosas de backup y recuperación de los servicios relacionados en la meta de manera exitosa</t>
  </si>
  <si>
    <t xml:space="preserve">% de avance en la ejecución del plan de recuperación para los servidores de Movilidad en caso de desastres: 5 servidores de Qx-Transito de Sedes, Reporteador, GLPI, Integrador RUNT.  </t>
  </si>
  <si>
    <t>Balanceo de carga de aplicativos Web</t>
  </si>
  <si>
    <t>Se debe realizar un balanceo de cargas en los servidores Web de la Secretaría de Movilidad. Esta actividad esta supeditada a la contratación de desarrolladores para realizar la labor</t>
  </si>
  <si>
    <t>Analizar las capacidades de los servidores Web, realizar migración de aplicaciones</t>
  </si>
  <si>
    <t>% de avance en la ejecución de un balanceo de cargas en los servidores Web de la Secretaría de Movilidad</t>
  </si>
  <si>
    <t>Software de Especies Venales</t>
  </si>
  <si>
    <t>Desarrollo de software para manejo de especies venales. Actividad supeditada a la contratación de contratistas desarrolladores</t>
  </si>
  <si>
    <t>Realizar desarrollo de Software. Especies Venales</t>
  </si>
  <si>
    <t>% de avance del desarrollo de un software para el manejo de especies venales.</t>
  </si>
  <si>
    <t>Finalización del software de SIBAQ</t>
  </si>
  <si>
    <t>Finalizar el desarrollo del software de SIBAQ. Actividad supeditada a la contratación de contratistas desarrolladores</t>
  </si>
  <si>
    <t>Realizar desarrollo de Software. SIBAQ</t>
  </si>
  <si>
    <t>Desarrollo del software de SIBAQ finalizado</t>
  </si>
  <si>
    <t>Revisión por la Dirección</t>
  </si>
  <si>
    <t>Someter a revisión y sustentar la evaluación de la gestión cada 4 meses</t>
  </si>
  <si>
    <t>Solicitar, consolidar y socializar los logros del avance en la consecución de los objetivos según el plan de acción</t>
  </si>
  <si>
    <t>Servicios Corporativos</t>
  </si>
  <si>
    <t>Se consolida la información de los resultadas de la gestión el primer cuatrimestre del año.</t>
  </si>
  <si>
    <t>Revisión, Evaluación y Socialización del Plan de Acción (1 vez cada 4 meses)</t>
  </si>
  <si>
    <t>Elaborar el Programa de Inversiones 2017 a través de la viabilización y registro de los proyectos presentados</t>
  </si>
  <si>
    <t>Definir los proyectos a ejecutar durante la Vigencia 2017</t>
  </si>
  <si>
    <t>Definir con las oficinas los proyectos a ejecutar</t>
  </si>
  <si>
    <t>Proyectos del plan de desarrollo a ejecutar durante la Vigencia 2017 incluidos en el banco de proyectos y con presupuesto solicitado</t>
  </si>
  <si>
    <t>Registrar proyectos definidos en el banco de proyecto según MGA</t>
  </si>
  <si>
    <t>Elaboración Plan de inversión de la Secretaria</t>
  </si>
  <si>
    <t>Seguimiento a la ejecución  del Presupuesto de Inversión e ingresos asignado a la SDM</t>
  </si>
  <si>
    <t xml:space="preserve">Realizar seguimiento y control mensual a la ejecución presupuestal de la Secretaría de Movilidad </t>
  </si>
  <si>
    <t>Verificar informes periódicos de ejecución del presupuesto de la Secretaría y confrontar CDP con RP expedidos para verificar saldos existentes</t>
  </si>
  <si>
    <t>% de ejecutado del presupuesto de inversión oficial aprobado para la Secretaría de Movilidad (Minimo 1 seguimiento mensual)</t>
  </si>
  <si>
    <t>Elaborar el Plan de Compras SDM</t>
  </si>
  <si>
    <t>Definir Plan de Compras y enviar Secretaría General antes del 31 de enero de 2016.</t>
  </si>
  <si>
    <t>Ajustar el plan de compras aprobado preliminarmente.</t>
  </si>
  <si>
    <t>Servicios Corporativos-Contratacion</t>
  </si>
  <si>
    <t>Se envió a la secretaría general el plan  de compras actualizado el 31 de enero de 2016. Una Actaualizacion radicada en el mes de abril.</t>
  </si>
  <si>
    <t>Plan de Compras consolidado enviado a Secretaría General antes del 31 de enero de 2016.</t>
  </si>
  <si>
    <t>Analizar con jefes de área las necesidades de contratación de los proyectos incluidos en el Plan de  Inversión a ejecutarse en la vigencia 2016</t>
  </si>
  <si>
    <t>Reuniones con los jefes de area a fin de revisar la viabilidad de proyectos consignados en el plan de compras, de acuerdo a disponibilid presupuestal y prioridad. Se enviará a la secretaría general para ajustes si se evidencia una variación en el mismo.</t>
  </si>
  <si>
    <t>Adelantar Procesos de Contratación la SDM</t>
  </si>
  <si>
    <t>Radicar en Secretaría General el 100% de los expedientes de los procesos de contratación autorizados para la vigencia 2016</t>
  </si>
  <si>
    <t>Realizar los estudios previos con las necesidades enviados por las oficinas de la SDM según las necesidades a contratar</t>
  </si>
  <si>
    <t>% de los contratos autorizados a contratar para la vigencia 2016 con expedientes radicados en Secretaría General para inicio del proceos de contratación</t>
  </si>
  <si>
    <t>Solicitud de CDP</t>
  </si>
  <si>
    <t xml:space="preserve">Radicación del EP en la Sec. Gral. con el CDP </t>
  </si>
  <si>
    <t>Hacer seguimiento al avance de los procesos de contratación radicados  Secretaria General para su desarrollo de acuerdo a los términos y condiciones establecidas del EP</t>
  </si>
  <si>
    <t xml:space="preserve">Diaramente se hace seguimiento en la Secretaría General a fin de verificar el avance de los procesos radicados y se apoya a esta secretaría en el proceso de evaluación de las propuesta presentadas por los oferentes en los procesos de contratación. </t>
  </si>
  <si>
    <t>Velar por una debida gestion de las carpetas de  interventorías de los contratos realizados de la secretaria de movilidad.</t>
  </si>
  <si>
    <t>Requerir y remitir las Carpetas de Interventoría año 2014 que sean entregadas por los supervisores</t>
  </si>
  <si>
    <t>Gestionar con los interventores la entrega  de las carpetas completas del año 2014</t>
  </si>
  <si>
    <t xml:space="preserve">A la fecha se han enviado a la secretaría general el 36 carpetas de supervision de los contratos celebrados en la vigencia 2014. Esta oficina continua en la revision de las mismas, posterior digitalización y envío a la secretaría general. </t>
  </si>
  <si>
    <t>La meta inicia en el mes de Octubre</t>
  </si>
  <si>
    <t>% del total de carpetas de Interventoría de los contratos ejecutados en 2014 Requeridas, Revisadas y Remitidas</t>
  </si>
  <si>
    <t>Requerir y revisar las Carpetas de Interventoría año 2016</t>
  </si>
  <si>
    <t>Verificar contenido de la carpeta según Manual de Interventoría del año 2016</t>
  </si>
  <si>
    <t>Se espera iniciar con el proceso de revision y envio de estas carpetas en el segundo semestre de la vigencia en el mes de octubre</t>
  </si>
  <si>
    <t>% del total de carpetas de Interventoría de los contratos que se celebren en 2016 Requeridas, Revisadas y Remitidas</t>
  </si>
  <si>
    <t>Requerir y revisar las Carpetas de Interventoría año 2015</t>
  </si>
  <si>
    <t>Hacer levantamiento del Acta de Recibo de la Carpeta de Interventoría (fecha de recibida la carpeta, funcionario que realiza la entrega, documentación contenida en la carpeta y el lugar donde esta reposa)</t>
  </si>
  <si>
    <t>Se ha requerido a los supervisores para que hagan entrega de dichas carpetas</t>
  </si>
  <si>
    <t>% del total de carpetas de Interventoría de los contratos ejecutados en 2015 Requeridas, Revisadas y Remitidas</t>
  </si>
  <si>
    <t>Organización y archivo de recibos cajas</t>
  </si>
  <si>
    <t>Organizar y archivar en carpetas los recibos de caja de mínimo dos vigencias</t>
  </si>
  <si>
    <t>Contratar  la organización y conservación de esta serie documental. (Recibos de Caja)</t>
  </si>
  <si>
    <t>Servicios Corporativos-Asesor Archivo</t>
  </si>
  <si>
    <t>Clasificacion parcial por fecha de los meses de Diciembre de 2015 y enero de 2016, debido a que continuan llegando recibos de esas fechas</t>
  </si>
  <si>
    <t>% del total de Recibos de Caja registrados en sistema de las vigencias 2015 y 2016 organizados y archivados en carpetas</t>
  </si>
  <si>
    <t>Seguimiento mensual a las labores de organización y archivo de los recibos de caja según indicaciones iniciales</t>
  </si>
  <si>
    <t>Organizar y archivar en carpetas tramites RNA,RNC, RNMA y RNRYS</t>
  </si>
  <si>
    <t>Organizar y archivar en carpetas los tramites RNA,RNC, RNMA y RNRYS remitidos por las sedes</t>
  </si>
  <si>
    <t>Contratar  la organización y conservación de esta serie documental. (Tramites)</t>
  </si>
  <si>
    <t>% Tramites del RNA,RNC, RNMA y RNRYS remitidos por las sedes organizados y archivados en carpetas</t>
  </si>
  <si>
    <t>Seguimiento mensual a las labores de organización y archivo de los tramites recibidos</t>
  </si>
  <si>
    <t>Administración del Rango de Ipat y Comparendos</t>
  </si>
  <si>
    <t>Gestionar oportunamente los rangos de Comparendos e IPAT para garantizar la operatividad de la policía de transito</t>
  </si>
  <si>
    <t>Seguimiento mensual del porcentaje de rango consumido.</t>
  </si>
  <si>
    <t>% Minimo de rangos de Comparendos e IPAT solicitados a RUNT sin usar</t>
  </si>
  <si>
    <t>Seguimiento a la subsanación de los rangos usados por la policía y no reportados a la SDM.</t>
  </si>
  <si>
    <t>Tramite ante la Oficina Operativa de las solicitudes de baja de comparendos y presentación de informes.</t>
  </si>
  <si>
    <t>No se han tramitaron solicitudes de baja de comparendos, ante la Oficina Operativa, ´por falta de soportes de los policiales</t>
  </si>
  <si>
    <t>Digitalización y digitación de Ipat y comparendos</t>
  </si>
  <si>
    <t>Organizar, digitar, digitalizar el 100% de los IPAT y Comparendos recibidos</t>
  </si>
  <si>
    <t>Organizar, digitar, digitalizar y actualizar Ipat y comparendos recibidos</t>
  </si>
  <si>
    <t>IPAT y Comparendos recibidos Archivados, digitados y digitalizar</t>
  </si>
  <si>
    <t>Seguimiento a las PQRSD asignadas a la Secretaria de Movilidad</t>
  </si>
  <si>
    <t>Controlar mensualmente la atención a PQRSD</t>
  </si>
  <si>
    <t>Generar reportes mensuales por área del estado de sus PQRSD</t>
  </si>
  <si>
    <t>% del total de PQRs atendidas</t>
  </si>
  <si>
    <t>Coordinación de mudanza Sedes y Oficinas</t>
  </si>
  <si>
    <t>Presentar propuestas de locales para el traslado de las sedes y oficinas de la Secretaría requeridas por el Secretario</t>
  </si>
  <si>
    <t>Realizar estudios de Factibilidad de las nuevas sedes</t>
  </si>
  <si>
    <t>Servicios Corporativos-Asesor Logistica</t>
  </si>
  <si>
    <t>Se realizo estudio y se acepto la propuestade Traslado para la antigua DDL</t>
  </si>
  <si>
    <t>% de avance en la elección de propuestas de locales para el traslado de las sedes y oficinas de la Secretaría</t>
  </si>
  <si>
    <t>Realizar los costeos necesarios para la toma de decisiones</t>
  </si>
  <si>
    <t>Se realizo costeo de Traslado para la antigua DDL</t>
  </si>
  <si>
    <t>Proyectar las necesidades para los estudios Previos</t>
  </si>
  <si>
    <t>Se desarrolla en conjunto con Secretaria general los estudios previos correspondientes a adecuaciones para traslado a la sede Calle 74 N 54 - 127</t>
  </si>
  <si>
    <t>Coordinar lo correspondiente a las adecuaciones</t>
  </si>
  <si>
    <t>Coordinar las mudanzas necesarias</t>
  </si>
  <si>
    <t>Mejoramiento de Instalaciones Locativas Sedes y Oficinas</t>
  </si>
  <si>
    <t>Diseñar y ejecutar un programa para el mantenimiento y mejoramiento de las instalaciones locativas de sedes y oficinas</t>
  </si>
  <si>
    <t>Visitar las sedes y hacer diagnostico actual e inventarios necesarios</t>
  </si>
  <si>
    <t xml:space="preserve">Con base en la programación de actividades para evidenciar el estado de muebles e inmuebles de las oficinas y sedes se realizan visitas peridicas a las sedes de Secretaria distrital de Movilidad </t>
  </si>
  <si>
    <t>% de avance en la ejecución del cronograma de mantenimiento y mejoramiento de las instalaciones locativas de sedes y oficinas</t>
  </si>
  <si>
    <t>Presentar Cotizaciones para las mejoras que se requieren</t>
  </si>
  <si>
    <t>Se presentan cotizaciones cuando los jefes las requieran para tomar decisiones</t>
  </si>
  <si>
    <t>Inventariar sillas y hacer costeo de limpieza y retapizado</t>
  </si>
  <si>
    <t>Se solicita a Secretaria general, realizar limpieza y reparaciones de sillas y demas mobiliario necesario para las sedes de Secretaria Distrital de Movilidad</t>
  </si>
  <si>
    <t>Coordinación de Servicio de Vigilancia, Aseo</t>
  </si>
  <si>
    <t>Atender los requerimientos de Vigilancia y Aseo en sedes y oficinas</t>
  </si>
  <si>
    <t>Gestionar vigilancia adicional y los cambios necesarios para las sedes  y el patio 5</t>
  </si>
  <si>
    <t>Se solicita vigilancia adicional para Via 40</t>
  </si>
  <si>
    <t>% del total de requerimientos requerimientos de Vigilancia y Aseo en sedes y oficinas atendidos</t>
  </si>
  <si>
    <t>Coordinación Logística SDM</t>
  </si>
  <si>
    <t>Coordinar la logística requerida en diferentes eventos de la secretaría</t>
  </si>
  <si>
    <t>Atender los requerimientos de logística requeridos en los diferentes eventos de la Secretaría</t>
  </si>
  <si>
    <t>Se atiendieron requerimientos para el ciclopaseo y demas eventos programados por las diferentes areas de secretaria de Movilidad. Se reportan y atienden a traves de la herramienta GLPI, los diferentes requerimientos de mantenimientos preventivos y corecctivos de nuestras sedes de Secretaria de Movilidad.</t>
  </si>
  <si>
    <t>% del total de requierimientos de logística en los eventos de la secretaría atendidos</t>
  </si>
  <si>
    <t>Coordinación necesidades de papelería y elementos de oficina</t>
  </si>
  <si>
    <t>Atender los requerimientos de papelería y elementos de oficina de las áreas según disponibilidad en almacén</t>
  </si>
  <si>
    <t>Atender los requerimientos en materia de papelería y elementos de oficina de las diferentes áreas de la Secretaría según disponibilidad en almacén.</t>
  </si>
  <si>
    <t>Se han tramitado en la herramienta</t>
  </si>
  <si>
    <t>% del total de requerimientos de papelería y elementos de oficina de las áreas atendidos</t>
  </si>
  <si>
    <t>Clasificación, codificación y conservación de documentos según tablas de retención</t>
  </si>
  <si>
    <t>Mejoramiento archivístico, conservación documental de archivos de gestión y archivo central  al 100%</t>
  </si>
  <si>
    <t>Validación con los responsables de la producción documental</t>
  </si>
  <si>
    <t>Se requiere  a los  funcionrios el traslado de los documentos de geston al archivo central. Se dispone de un tecnico para valida la orgaizacion documental de acuerdo a las Tablas de retencion docuemntal establecidas.</t>
  </si>
  <si>
    <t>% de avance en las actividades de archivo de los documentos generados por la SDM</t>
  </si>
  <si>
    <t>Verificación del Uso del Inventario Único Documental</t>
  </si>
  <si>
    <t>A la fecha se exige a todos los funcionarios el uso de los formatos de inventario unico documental para trasladar los documentos al archivo central</t>
  </si>
  <si>
    <t>Atención de trámites de RNA, RNC, TP, RNMA y RNNSYR y otros servicios</t>
  </si>
  <si>
    <t>Atender trámites de los registros de  RNA, RNC, RNT, RNMA, RNNSYR, Entregables, Otros Servicios, Permisos de Circulación, de Cargue y Descargue, de Carga Sobredimensionada, de cierres de vía, Servicio de Grúas y Costas equivalentes a $ 15,721,728,129</t>
  </si>
  <si>
    <t>Atender tramites en los registros RNA, RNC, RNT, RNMA, RNNSYR, Entregables, Otros Servicios, Permisos de Circulación recibidos en las sedes</t>
  </si>
  <si>
    <t>Servicio al Cliente</t>
  </si>
  <si>
    <t>Atender los permisos de cargue y descargue, carga sobredimencionada, cierres de vía recibidos.</t>
  </si>
  <si>
    <t>Técnica</t>
  </si>
  <si>
    <t>Hacer Seguimiento y control los recaudos que aportan a la partida presupuestal (Costas, Servicio de Grúas, Otros Conceptos)</t>
  </si>
  <si>
    <t>Procesos Administrativos</t>
  </si>
  <si>
    <t>Revisión y control a las empresas de taxis habilitadas</t>
  </si>
  <si>
    <t>Revisar el cumplimiento de los requisitos legales de las empresas de taxis habilitadas para su funcionamiento</t>
  </si>
  <si>
    <t>Revisar el cumplimiento de la habilitación de cada empresa. Requerir a las empresas de taxi subsanar los requisitos susceptibles de ello y/o solicitar la apertura de las correspondientes investigaciones.</t>
  </si>
  <si>
    <t>empresas de taxis revisadas en temas de cumplimiento de requisitos legales para su habiltación y funcionamiento</t>
  </si>
  <si>
    <t>Inscribir y contestar oportunamente  las solicitudes de:  Pendientes Judiciales  y Medidas Cautelares,  embargos y desembargos.</t>
  </si>
  <si>
    <t>Inscribir y contestar dentro de los términos legales las solicitudes de Pendientes Judiciales, Medidas Cautelares, Embargos y Desembargos</t>
  </si>
  <si>
    <t>Hacer seguimientos mensuales a las solicitudes recibidas y atenderlas en el tiempo legal permitido.</t>
  </si>
  <si>
    <t>% de Solicitudes de Pendientes Judiciales, Medidas Cautelares, Embargos y Desembargos atendidas</t>
  </si>
  <si>
    <t>Contestar oportunamente Derechos de Petición y demás solicitudes que ingresan al área.</t>
  </si>
  <si>
    <t>Contestar el 100% de los derechos de petición PQR dentro de los términos legales</t>
  </si>
  <si>
    <t>Hacer seguimiento y control a la distribución a los funcionarios y atención de peticiones y demás requerimientos recibidos a través de informes de Gestión Documental.</t>
  </si>
  <si>
    <t>% de las PQR atendidas en los términos legales</t>
  </si>
  <si>
    <t>Participacion en Ferias Comerciales</t>
  </si>
  <si>
    <t xml:space="preserve">Participación mínimo una Feria Comercial para promover los servicios de la Secretaria de Movilidad </t>
  </si>
  <si>
    <t>Instalación de Stand publicitario, dotado de computador portátil y acceso a internet para realizar consultas sobre impuestos, comparendos, licencias de conducción y Runt, solicitados por el público asistente.</t>
  </si>
  <si>
    <t xml:space="preserve">Participaciones en Feria Comercial para promover los servicios de la Secretaria de Movilidad </t>
  </si>
  <si>
    <t>Mecanismos de respuestas en el término legal a los PQR, SD</t>
  </si>
  <si>
    <t>Contestar en el término legal el 100% de las PQR, SD recibidas.</t>
  </si>
  <si>
    <t>Revisar mensualmente PQR asignadas Vs. Contestadas . Revisar la carga de trabajo de los funcionarios con el fin de que el reparto sea equitativo , poner personal de apoyo en caso de congestión de peticiones.</t>
  </si>
  <si>
    <t>% de del total de PQR recibidas, contestadas en el término legal</t>
  </si>
  <si>
    <t>Generar mecanismos que propendan por la transparencia del proceso contravenciones</t>
  </si>
  <si>
    <t>Fallar en los términos legales e ingresar al sistema Qx una vez fallados el 100% de los  procesos asignados a los inspectores.</t>
  </si>
  <si>
    <t>Revisar la asignación y atención de audiencias a las Inspecciones a través de la agenda unificada</t>
  </si>
  <si>
    <t>% de procesos asignados a los inspectores falladps e ingresados al sistema</t>
  </si>
  <si>
    <t>Realizar seguimiento mensual a los comparendos en audiencia</t>
  </si>
  <si>
    <t>Revisar trimestralmente las suspensiones de licencia de conducción que deben proferirse y registrarse en el sistema confrontando con el reporte ante el Runt.</t>
  </si>
  <si>
    <t>Lograr que el 100% de las salidas de vehículo generadas contengan todos los requisitos establecidos en el procedimiento de movilización.</t>
  </si>
  <si>
    <t>Realizar seguimiento mensual a las salidas de vehículo.</t>
  </si>
  <si>
    <t>% del total de salidas de vehículo generadas con cumplimeinto de todos los requisitos establecidos en el procedimiento de movilización.</t>
  </si>
  <si>
    <t>Aplicar sanciones por reincidencia</t>
  </si>
  <si>
    <t>Sancionar los infractores por reincidencia a las normas de tránsito</t>
  </si>
  <si>
    <t xml:space="preserve">Adelantar los procedimientos de reincidencia que correspondan según los informes generados por el área de sistema. </t>
  </si>
  <si>
    <t>Infractores sancionados por reincidencia a las normas de tránsito</t>
  </si>
  <si>
    <t>Capacitar al personal en temas de Servicio y Atención al Cliente</t>
  </si>
  <si>
    <t>Realizar 1 capacitaciones para el estudio de temas jurídicos relacionados con el proceso contravenciones</t>
  </si>
  <si>
    <t>Diseñar temario de los talleres 30%, Planear la logística para la realización de la capacitación 30%, Ejecutar la capacitación a funcionarios 40%.</t>
  </si>
  <si>
    <t>Se està diseñando el temario de capacitación en derecho procesal civil y administrativo.</t>
  </si>
  <si>
    <t>Capacitaciones realizadas para el estudio de temas jurídicos relacionados con el proceso contravenciones</t>
  </si>
  <si>
    <t>Capacitar al 100% de los funcionarios de la plataforma de atención al usuario, haciendo énfasis en la adecuada atención de usuarios.</t>
  </si>
  <si>
    <t>Definir la temática, definir cronograma, ejecutar la capacitación a funcionarios</t>
  </si>
  <si>
    <t>% de los funcionarios de la plataforma capacitados en atención al usuario</t>
  </si>
  <si>
    <t>Optimizar los de tiempos de atención en la prestación de servicios a los usuarios</t>
  </si>
  <si>
    <t>Lograr que  todos los usuarios  sean atendido en un término máximo de 30 minutos.</t>
  </si>
  <si>
    <t>Realizar control y seguimientos a turnos asignados y atendidos (Control al Enturnador). Plantear medidas para disminuir tiempos de espera para la atención.</t>
  </si>
  <si>
    <t>Se realizan los llamados de atención a los funcionarios de plataforma en cuando los tiempos de atención supera el promedio sin justa cusa.</t>
  </si>
  <si>
    <t>Tempo maximo en minutos de atención de usuarios en sede</t>
  </si>
  <si>
    <t>Fortalecer el proceso de fiscalización electrónica.</t>
  </si>
  <si>
    <t xml:space="preserve">Mejorar la efectiva notificación dentro de los procesos de fiscalización electrónica </t>
  </si>
  <si>
    <t>Depurar la correspondencia devuelta y causales de devolución</t>
  </si>
  <si>
    <t>Se revisa la aplicación que permite realizar seguimiento a las devoluciones  de  avisos de comparendo y corregir aquellas que fueron enviadas a direcciones erradas lo que permitió la revisión y corrección de 1012 casos de correspondencia devuelta</t>
  </si>
  <si>
    <t>Direcciones depuradas para el proceso notificaciòn de comparendos electronicos</t>
  </si>
  <si>
    <t>Actualizar procedimiento de notificación tendiente a notificar efectivamente a los propietarios de vehículos dentro del proceso de fiscalización electrónica</t>
  </si>
  <si>
    <t>Actualizar software con cambios que permitan mejorar la efectiva notificación de los procesos de fiscalización electrónica.</t>
  </si>
  <si>
    <t>% de avance en la actualización del procedimiento de notificación a propietarios de vehículos en el proceso de fiscalización electrónica</t>
  </si>
  <si>
    <t>Fortalecer el procedimiento para adelantar y llevar a término las investigaciones administrativas por infracciones  de transporte.</t>
  </si>
  <si>
    <t xml:space="preserve">Desarrollar las investigaciones administrativas por infracciones de transporte </t>
  </si>
  <si>
    <t>Abrir investigación a todos los informes por infracciones de transporte de competencia de la SDM.</t>
  </si>
  <si>
    <t>Investigaciones administrativas por infracciones de transporte iniciadas</t>
  </si>
  <si>
    <t>Realizar seguimiento a la apertura y culminar  las investigaciones por infracciones transporte para evitar el vencimiento de términos.</t>
  </si>
  <si>
    <t>Mensulamente se realiza el seguimiento al desarrollo de las investigaciones administrativas para evitar el vencimiento de términos por lo que actualmente se le está dando prioridad a las investigaciones por infracciones correspondientes al año 2013.</t>
  </si>
  <si>
    <t>Gestión de Ingresos</t>
  </si>
  <si>
    <t>Recaudar la suma de  $16.545.859.548 por concepto de la Tasa por Derechos de Transito correspondiente a la cartera jurídicamente cobrable.</t>
  </si>
  <si>
    <t xml:space="preserve">Proferir y enviar la liquidación facturas de la tasa de Derechos de Tránsito de la vigencia 2016. </t>
  </si>
  <si>
    <t>Recaudo por concepto de la Tasa por Derechos de Transito correspondiente a la cartera jurídicamente cobrable.</t>
  </si>
  <si>
    <t>Coordinar con la asesora en comunicaciones, todas las actividades encaminadas a  la divulgación del descuento por pronto pago y demás campañas que se realicen con fines de recaudo.</t>
  </si>
  <si>
    <t xml:space="preserve">Proferir y enviar los  avisos de cobro de las vigencia anteriores como insertos en la liquidación factura de la tasa de Derechos de Tránsito de la vigencia 2016.                      </t>
  </si>
  <si>
    <t>Se enviaron 69631 avisos de cobro junto con la liquidaciones oficiales a los deudores que presentan obligaciones vencidas por la tasa de derechos de transito.</t>
  </si>
  <si>
    <t>Iniciar procesos de cobro coactivo correspondiente a la tasa por derechos de transito por las vigencias anteriores.</t>
  </si>
  <si>
    <t>Se dara inicio al proceso de cobro coactivo a los deudores que adeuden las vigencias del 2012 al 2015, se esta depurando la informacion para proferir los mandamientos de pago.</t>
  </si>
  <si>
    <t xml:space="preserve">Decretar medidas cautelares por concepto de las obligaciones de Derechos de tránsito </t>
  </si>
  <si>
    <t xml:space="preserve">Se proferiran medidas cautelares preventivas a 74622  deudores que presentan oblicagiones vencidas por las vigencias del 2012 al 2015, se esta realizando en proceso de depuracion de la informacion. </t>
  </si>
  <si>
    <t>Proferir mandamientos de pago de los comparendo físicos de fecha 2014,</t>
  </si>
  <si>
    <t>Recaudo por concepto de comparendos impuestos por infracciones impuestas con agentes de transito. (incluye multas e intereses moratorios) cartera jurídicamente cobrable.</t>
  </si>
  <si>
    <t>Decretar medidas cautelares que haya lugar dentro de los procesos de ejecución fiscal por deudas originadas en multas de tránsito.</t>
  </si>
  <si>
    <t>Proferir sentencia dentro de los procesos de cobro iniciados a las infracciones impuestas por agentes de transito y notificarlos de conformidad con la normatividad.</t>
  </si>
  <si>
    <t>Una vez quede en firme el mandamiento de pago se proferiran las sentencias de los procesos que no se den terminados por pago</t>
  </si>
  <si>
    <t>Decretar medidas cautelares que haya lugar dentro de los procesos de ejecución fiscal por comparendos impuestos con ayudas tecnológicas</t>
  </si>
  <si>
    <t>Recaudo por concepto de comparendos impuestos con ayudas tecnológicas. (incluye multas  e intereses moratorios) cartera jurídicamente cobrable.</t>
  </si>
  <si>
    <t>Proferir mandamientos de pago de los comparendo impuestos en la vigencia 2014 con ayudas tecnológicas.</t>
  </si>
  <si>
    <t>Proferir sentencia dentro de los procesos de cobro iniciados a las infracciones impuestas con ayudas tecnológicas y notificarlos de conformidad con la normatividad.</t>
  </si>
  <si>
    <t>Garantizar el cumplimiento de todos los requisitos requeridos para la subscripción de los acuerdos de pago.</t>
  </si>
  <si>
    <t>Realizar seguimiento mensual a los acuerdos de pago con el fin de verificar  que estos cuenten con los requisitos establecidos.</t>
  </si>
  <si>
    <t>Se han revisado 2682 acuerdos de pago de los 2982 recibidos. Se adelanta depuración y seguimiento diario al cumplimiento de los requisitos de los Acuerdos de Pago, devolviendo los acuerdos que presentan inconsistencias se devolvieron 51 acuerdos y 9 fueron subsanados.</t>
  </si>
  <si>
    <t>% de los acuerdos de pago celebrados que cumpieron con los requisitos requeridos para su subscripción</t>
  </si>
  <si>
    <t>Seguimiento y revisión de Obras Civiles Semafóricas</t>
  </si>
  <si>
    <t>Elaboración de los siete (7) informes técnicos de las Obras Civiles Semafóricas en la implementación</t>
  </si>
  <si>
    <t>Hacer seguimiento y revisión de las siete (7) Obras Civiles Semafóricas en la implementación</t>
  </si>
  <si>
    <t>Informes técnicos de Obras Civiles Semafóricas Elaborados</t>
  </si>
  <si>
    <t>Capacitaciones de Planes de Manejo de Tráfico</t>
  </si>
  <si>
    <t>Doce (12) capacitaciones de Planes de Manejo de Tráfico, por cierre de vías.</t>
  </si>
  <si>
    <t>Organización de doce (12) capacitaciones de Planes de Manejo de Tráfico por cierre de vías, dirigido a empresas constructoras, empresas de servicios públicos, secretarías y entidades distritales, concreteras,  y organizadores de eventos.</t>
  </si>
  <si>
    <t>Se organizaron y se ejecutaron 14 capacitaciones de Planes de Manejo de Tráfico por cierre de vías: 03 a empresas constructoras, 01 empresas de servicios públicos, 08 organizadores de eventos y 02 orientadores.</t>
  </si>
  <si>
    <t>Capacitaciones realizadas sobre Planes de Manejo de Tráfico por cierre de vías a empresas</t>
  </si>
  <si>
    <t>Gestión de Infraestructura Vial</t>
  </si>
  <si>
    <t>Determinar la viabilidad de implementar cruces peatonales a desnivel en seis (6) sectores en el Distrito de Barranquilla</t>
  </si>
  <si>
    <t>Identificar y evaluar sectores en el Distrito de Barranquilla para determinar la viabilidad de implementar cruces peatonales a desnivel.</t>
  </si>
  <si>
    <t>Se tiene programado iniciar esta actividad en el mes de junio de 2016.</t>
  </si>
  <si>
    <t>Sectores para implementar cruces peatonales a desnivel revisados y con viabilidad</t>
  </si>
  <si>
    <t>Gestión para solucionar doce (12) sectores de áreas de pavimento afectadas por la intervención de empresas de servicios públicos en la Infraestructura vial del Distrito de Barranquilla</t>
  </si>
  <si>
    <t>Visita técnica para la evaluación de doce (12) sectores de áreas de pavimento afectadas por la intervención de empresas de Servicios Públicos en la Infraestructura Vial del Distrito de Barranquilla</t>
  </si>
  <si>
    <t>Sectores de áreas de pavimento afectadas por la intervención de empresas de servicios públicos revisdos y con evaluacón para la gestón de soluciones</t>
  </si>
  <si>
    <t>Gestión para solucionar seis (6) sectores del Distrito de Barranquilla donde se evidencie afectación a la movilidad vehicular y/o peatonal por deficiencias en la geometría vial.</t>
  </si>
  <si>
    <t>Realizar visita técnica y evaluar sectores del Distrito de Barranquilla donde se evidencie afectación a la movilidad vehicular y/o peatonal por deficiencias en la geometría vial.</t>
  </si>
  <si>
    <t>Sectores del Distrito de Barranquilla revisados y con evelaución evidenciando afectación a la movilidad vehicular y/o peatonal por deficiencias en la geometría vial.</t>
  </si>
  <si>
    <t>Gestión para solucionar doce (12) sectores viales en el Distrito de Barranquilla donde se evidencie  afectación a la movilidad vehicular y/o peatonal por deterioro de la infraestructura vial</t>
  </si>
  <si>
    <t>Realizar visita técnica y evaluar sectores viales en el Distrito de Barranquilla donde se evidencie afectación a la movilidad vehicular y/o peatonal por deterioro de la infraestructura vial.</t>
  </si>
  <si>
    <t>Sectores del Distrito de Barranquilla revisados y con evelaución evidenciando afectación a la movilidad vehicular y/o peatonal por deterioro de la infraestructura vial</t>
  </si>
  <si>
    <t>Seguimiento y revisión de la implementación de Planes de manejo de Tránsito a los Proyectos viales ejecutados por el Distrito de Barranquilla.</t>
  </si>
  <si>
    <t>Elaboración de doce (12) informes técnicos de seguimiento y revisión de la implementación de Planes de Manejo de Transito a los Proyectos viales ejecutados por el Distrito de Barranquilla</t>
  </si>
  <si>
    <t>Seguimiento y revisión de la implementación de doce (12) informes técnicos de seguimiento de la implementación de Planes de Manejo de Tránsito a los Proyectos viales ejecutados por el Distrito de Barranquilla</t>
  </si>
  <si>
    <t>Informes técnicos elaborados del seguimiento y revisión de la implementación de Planes de Manejo de Transito a los Proyectos viales ejecutados por el Distrito de Barranquilla</t>
  </si>
  <si>
    <t>Revisión de Planes de Manejo de Tráfico</t>
  </si>
  <si>
    <t>100% de los PMT radicados sean revisados</t>
  </si>
  <si>
    <t>Revisión de Planes de Manejo de Tráfico por obra (Mantenimiento y otros actividades en vía - Empresas de Construcción) radicados</t>
  </si>
  <si>
    <t>Se revisaron 89 Planes de Manejo de Tráfico por obra (Mantenimiento y otros actividades en vía - Empresas de Construcción)</t>
  </si>
  <si>
    <t>% de PMT radicados con revisión realizada</t>
  </si>
  <si>
    <t>Revisión de Planes de Manejo de Tráfico por obra (Rotura de pavimentos) radicados</t>
  </si>
  <si>
    <t>Ser evisaron 66 Planes de Manejo de Tráfico por obra (Rotura de pavimentos)</t>
  </si>
  <si>
    <t>Revisión de Planes de Manejo de Tráfico por eventos. Radicados.</t>
  </si>
  <si>
    <t>Se revisaron 125 Planes de Manejo de Tráfico por eventos</t>
  </si>
  <si>
    <t>Organización operacional de puntos críticos cercanos o adyacentes a  universidades</t>
  </si>
  <si>
    <t>Informes técnicos sobre problemáticas de movilidad en la vía en 5 universidades</t>
  </si>
  <si>
    <t>Informes de la organización operacional puntos críticos cercanos o adyacentes a universidades</t>
  </si>
  <si>
    <t>La oficina técnica se encuentra en proceso de selección de los puntos a trabajar</t>
  </si>
  <si>
    <t>Universidades con Informes técnicos sobre problemáticas de movilidad</t>
  </si>
  <si>
    <t xml:space="preserve">Organización operacional de puntos críticos cercanos o adyacentes a colegios </t>
  </si>
  <si>
    <t>Informes técnicos sobre problemáticas de movilidad en la vía en 5 colegios</t>
  </si>
  <si>
    <t>Informes de la organización operacional puntos críticos cercanos o adyacentes a colegios</t>
  </si>
  <si>
    <t>2 visitas a colegios con cambios de via y mejoras en el sector</t>
  </si>
  <si>
    <t>Colegios con Informes técnicos sobre problemáticas de movilidad</t>
  </si>
  <si>
    <t>Gestión de estacionamientos, transporte y estudios</t>
  </si>
  <si>
    <t>Organización Operacional de estacionamientos en el cuadrante de las calles 45 y 34 entre carreras 38 y 46</t>
  </si>
  <si>
    <t>Realizar el informe técnico que de como resultado la organización operacional del estacionamiento en vía en el Centro Histórico de Barranquilla - Actualización</t>
  </si>
  <si>
    <t>% de avance de estudios tecnicos para la Organización Operacional de estacionamientos en el cuadrante de las calles 45 y 34 entre carreras 38 y 46</t>
  </si>
  <si>
    <t>Estudio para la organización de diez (10) corredores viales de transporte público colectivo zona sur de la ciudad</t>
  </si>
  <si>
    <t>Realizar informes técnicos, donde se definan los sitios para el ascenso y descenso de pasajeros del sistema de transporte público colectivo tradicional en 10 corredores, zona sur de la ciudad.</t>
  </si>
  <si>
    <r>
      <t xml:space="preserve">Se incluyó en Consultoría para el SITP capitulo que incluye estudios para la organización de corredores viales en el distrito, esto con el fin de hacer un estudio mas completo aprovechando los recursos y estudios a contratar. </t>
    </r>
    <r>
      <rPr>
        <b/>
        <sz val="10"/>
        <rFont val="Arial Narrow"/>
        <family val="2"/>
      </rPr>
      <t xml:space="preserve">Se espera la contratación y el inicio de esta consultoría en 2016. </t>
    </r>
  </si>
  <si>
    <t>Corredores viales de transporte público colectivo zona sur de la ciudad con estudios para su organización</t>
  </si>
  <si>
    <t>Revisión del 100% de los Estudios de Transito (ET) y Estudios de Demanda y Atención de Usuario EDAU</t>
  </si>
  <si>
    <t>Revisión  de los Estudios de Transito (ET) y Estudios de Demanda y Atención de Usuario EDAU que sena radicados ante la Secretaría Distrital de Movilidad</t>
  </si>
  <si>
    <t>% revisados del total de Estudios de Transito (ET) y Estudios de Demanda y Atención de Usuario EDAU recibidos</t>
  </si>
  <si>
    <t>Gestión del Transito</t>
  </si>
  <si>
    <t>Doce (12) Estudios de Accidentalidad</t>
  </si>
  <si>
    <t>Realizar doce (12) estudios de accidentalidad</t>
  </si>
  <si>
    <t>En proceso de recolección de información de tres (3) puntos para realizar los respectivos estudios</t>
  </si>
  <si>
    <t>Estudios de Accidentalidad realizados</t>
  </si>
  <si>
    <t>Revisar y emitir concepto a los Planes Estratégicos de Seguridad Vial recibidos (Seguimiento a la presentación de Planes Estratégicos de Seguridad Vial)</t>
  </si>
  <si>
    <t xml:space="preserve">Exigir el cumplimiento de la presentación de los Planes Estratégicos de Seguridad Vial, remitir observaciones y seguimiento y reporte en la implementación. </t>
  </si>
  <si>
    <t>Durante el 2016 se han recibido 4 planes estratégicos. Se han revisado 2 según la guía metodológica del Ministerio de Transporte y se emitieron las respectivas respuestas y observaciones a los interesados. Se está informando a las empresa que radicaron PESV sobre la guía metodológica para evaluar los PESV adoptada recientemente por Mintransporte. Se requirió la contratación de personal para apoyar en la revisión de los 125 planes radicados en 2015.</t>
  </si>
  <si>
    <t>Actualmente se tiene registro de 125 planes pendientes por revisión recibidos en 2015. La revisión se hará con la guía metodológica emitida por el ministerio de transporte el 05/04/2016.</t>
  </si>
  <si>
    <t>Planes Estratégicos de Seguridad Vial recibidos con revisiòn relizada y concepto emitido</t>
  </si>
  <si>
    <t>Realizar mínimo 2 convocatorias al Comité de Seguridad Vial Distrital para revisión del PESV (Comité Plan de Seguridad Vial Distrital)</t>
  </si>
  <si>
    <t>Convocar comité del plan de seguridad vial distrital y efectuar la Secretaria Técnica del mismo. Lo anterior, en concordancia con el Convenio con el Ministerio de Transporte</t>
  </si>
  <si>
    <t>Convocatorias relizadas al Comité de Seguridad Vial Distrital para revisión del PESV (Comité Plan de Seguridad Vial Distrital)</t>
  </si>
  <si>
    <t>Estudios Técnicos de Soporte para la Política Pública de Movilidad</t>
  </si>
  <si>
    <t>Ajustar el documento Técnico de Soporte para la adopción del Plan Maestro de Movilidad para Barranquilla</t>
  </si>
  <si>
    <t xml:space="preserve">Adelantar los ajustes al estudio técnico elaborado en 2012 para la adopción del Plan Maestro de Movilidad, y adelantar etapa de socialización con actores. Esto en coordinación con la Secretaria de Planeación, responsable de la adopción del PMM de acuerdo con lo establecido en el Articulo 72 del Decreto 212 de 2014, Plan de Ordenamiento Territorial. </t>
  </si>
  <si>
    <t>% de avance de los ajustes al documento Técnico de Soporte para la adopción del Plan Maestro de Movilidad para Barranquilla</t>
  </si>
  <si>
    <t xml:space="preserve">Actualización del Estudio para la definición de la tarifa Servicio Público de Transporte Terrestre Automotor Individual de Pasajeros en Vehículos Taxi para el Distrito de Barranquilla, a partir de la información secundaria disponible. </t>
  </si>
  <si>
    <t>A partir de la Consultoría desarrollada por SDM en el año 2015, ajustar el estudio de tarifa del TPI. Remitir y revisar informe con despacho</t>
  </si>
  <si>
    <t>Estudios de Actualización tarifa para el Servicio de TPI (Taxi) en el Distrito de Barranquilla a partir de información secundaria.</t>
  </si>
  <si>
    <t>Representacion Funcional- Decreto 0500 de  2011</t>
  </si>
  <si>
    <t>Atender el 100% de las audiencias judiciales y extrajudiciales, de SPOA y Aplicación del Principio de Oportunidad,  recibidas</t>
  </si>
  <si>
    <t xml:space="preserve">Asistir a todas las audiencias del Nuevo  Sistema Penal Acusatorio y Principio de Oportunidad en las que nos vinculan </t>
  </si>
  <si>
    <t>Despacho - Asesoría Legal</t>
  </si>
  <si>
    <t>% de Audiencias judiciales y extrajudiciales, de SPOA y Aplicación del Principio de Oportunidad, atendidas</t>
  </si>
  <si>
    <t xml:space="preserve">Asistir a audiencias de conciliacion ante la Procuraduría como requisito de procedbilidad para que los particular acudan a la jurisdicción contencioso administrativa en las que nos vinculen </t>
  </si>
  <si>
    <t>Recepcion, analisis y contestacion de acciones de tutela y demas actuaciones que se desprendan de ello</t>
  </si>
  <si>
    <t xml:space="preserve">Dar tramite y respuesta al 100% de las acciones de tutela recibidas en todas  sus instancias </t>
  </si>
  <si>
    <t>Revisar, enviar acciones de tutela al área competente para remisión de informes y registrarlas. Presentar informes periódicos de la cantidad de Tutelas Recibidas y demás actuaciones.</t>
  </si>
  <si>
    <t>% de Acciones de tutela recibidas y atendidas en todas  sus instancias</t>
  </si>
  <si>
    <t xml:space="preserve">Presentar memoriales en los juzgados de conocimiento y hacerle seguimiento en las distintas etapas del proceso. Radicar las acciones de tutela y demás actuaciones  recibidas para el control periódico. </t>
  </si>
  <si>
    <t xml:space="preserve">Absolver consultas,  atender requerimientos judiciales, de los organismos de control y ministerio publico. </t>
  </si>
  <si>
    <t>Atender el 100% de los requerimientos judiciales de los Organismos de Control y Ministerio Publico</t>
  </si>
  <si>
    <t>Registrar y radicar las Requerimientos Judiciales recibidos para el control periódico. Presentar informes periódicos de la cantidad de Requerimientos Judiciales informando cantidad, Asunto, Estado de atención que permita la gestión,</t>
  </si>
  <si>
    <t>% de Requerimientos judiciales de los Organismos de Control y Ministerio Publico atendidos</t>
  </si>
  <si>
    <t>Dar tramite y respuesta a los requerimientos de los distintos entes mencionados.</t>
  </si>
  <si>
    <t>Recepcion y analisis de las solicitudes de devolucion de dinero</t>
  </si>
  <si>
    <t>Dar tramite y solución al 100% de las solicitudes de devolución de dineros recibidas</t>
  </si>
  <si>
    <t>Atender y tramitar las solicitudes de devolución de dinero recibidas. Llevar un registro de las solicitudes recibidas para el control periódico. Presentar informes periódicos de la cantidad de solicitudes recibidas informando el estado de atención y demás información relevante para la gestión</t>
  </si>
  <si>
    <t>% de las solicitudes de devolución de dineros recibidas y atendidas</t>
  </si>
  <si>
    <t>Mejoramiento Archivistico</t>
  </si>
  <si>
    <t>Mantener el archivo del 100% de los documentos generados por el área</t>
  </si>
  <si>
    <t>Llevar cuadro Excel ordenado y actualizado del archivo para hacerle seguimiento a los procesos</t>
  </si>
  <si>
    <t>% de avance en la labor de archivo de los documentos generados por el área</t>
  </si>
  <si>
    <t>Componente 1: Gestión del Riesgo de Corrupción - Mapa de Riesgos de Corrupción</t>
  </si>
  <si>
    <t>100% de las procesos con mapa de riesgos elaborado</t>
  </si>
  <si>
    <t xml:space="preserve">Aplicación de la metodología de la administración de riesgos </t>
  </si>
  <si>
    <t xml:space="preserve">La SDM, tiene elaborado el mapa de riesgos de su proceso. </t>
  </si>
  <si>
    <t>Accion Plan Anticorrupción obligatorio diligenciar avances</t>
  </si>
  <si>
    <t>% de los procesos con mapa de riesgos elaborado</t>
  </si>
  <si>
    <t>Monitoreo a los controles de su competencia</t>
  </si>
  <si>
    <t>Seguimiento del Mapa de Riesgos de Corrupción, verificando el cumplimiento del cronograma de desarrollo de los controles y la efectividad de los mismos</t>
  </si>
  <si>
    <t>Seguimientos realizados a los controles competencia de la SDM (Mapa de Riesgos de Corrupción)</t>
  </si>
  <si>
    <t xml:space="preserve">Riesgo Tramites y/o Servicios    Concusión,  Cohecho, Tráfico de Influencias </t>
  </si>
  <si>
    <t>Implementación de planes de mejoramiento para el fortalecimiento de la gestión ética en cada proceso</t>
  </si>
  <si>
    <t>Socialización  al interior de la Secretaria de Movilidad, mediante correo electrónico en el cual se dio a conocer a los funcionarios el link donde se encuentra publicado el Plan anticorrupción y de Atención al Ciudadano para  su consulta. Se formulo el plan de actividades para el fortalecimiento de  la gestión etica</t>
  </si>
  <si>
    <t>% de avance de implementacón de planes para fortalecer la gestión ética</t>
  </si>
  <si>
    <t>Realizar mensualmente análisis de vencimiento de términos a PQRS e implementar acciones tendientes a eliminar las causas de los incumplimientos</t>
  </si>
  <si>
    <t>Mensualmente la oficina de servicios corporativos, genera informe del estado de las PQRSD, el cual es enviado a los jefes de cada área para ser revisado y actualizar los estados reportados cuando sea del caso. Se hace un envio semanal a los enlaces de cada ára para seguimiento a los oficios pendientes.</t>
  </si>
  <si>
    <t>Riesgo Dilatación de los procesos de investigación y sanción</t>
  </si>
  <si>
    <t>Controlar el vencimiento de términos de los procesos a partir de la revisión de cada expediente en los procesos que imponen sanciones pecuniarias y disciplinarias (Informes cuatrimestrales de  análisis de vencimientos de términos)</t>
  </si>
  <si>
    <t>Seguimientos realizados para controlar el riesgo Dilatación de los procesos de investigación y sanción</t>
  </si>
  <si>
    <t>Componente 2: Racionalización de Tramites</t>
  </si>
  <si>
    <t>Manual de Trámites y Servicios actualizado</t>
  </si>
  <si>
    <t>Revisión y actualización cada cuatro meses de la información de las hojas de vida de los trámites y servicios que lo requieran e incluir en el manual de tramites los propuestos por el DAFP que no se encuentren registrados en el manual</t>
  </si>
  <si>
    <t>96% de los Trámites propuestos en el inventario en estado de Gestión o CREADOS en el SUIT. 85% de los Trámites en estado INSCRITOS en el SUIT</t>
  </si>
  <si>
    <t>Depurar el inventario de trámites propuesto por la Función Pública Identificando los trámites propuestos por el DAFP que se realizan en la entidad</t>
  </si>
  <si>
    <t>% de Trámites propuestos en el inventario en estado de GESTIÓN o CREADOS en el SUIT</t>
  </si>
  <si>
    <t>Proponer al DAFP para inclusión en el Inventario el 20% de los trámites identificados en el manual de trámites que no están en el Inventario del SUIT</t>
  </si>
  <si>
    <t>Proponer ante el DAFP los trámites identificados en el Manual V5 y que no están en el inventario del SUIT</t>
  </si>
  <si>
    <t>% de trámites identificados en el manual de trámites que no están en el Inventario del SUIT propuestos al DAFP para inclusión en el Inventario</t>
  </si>
  <si>
    <t>Cronograma con el listado de Trámites priorizados para Racionalizar.</t>
  </si>
  <si>
    <t>Aplicar el instrumento a los trámites incluidos en el manual de trámites y servicios del Distrito de Barranquilla, realizar un análisis en conjunto con las dependencias encargadas de los trámites para identificar las variables internas y externas que permitan priorizar los tramites y definir criterios de intervención para la mejora de los mismos</t>
  </si>
  <si>
    <t>% de avance del cronograma para Racionalizar Trámites priorizados</t>
  </si>
  <si>
    <t>Componente 6:  Iniciativas Adicionales</t>
  </si>
  <si>
    <t>100% de cumplimiento del cronograma establecido para elaborar el nuevo Código de Etica</t>
  </si>
  <si>
    <t>Elaborar borrador de Código de Ética</t>
  </si>
  <si>
    <t>La Alcaldía Distrital tiene previsto el inicio de las actividades éticas a partir del mes de mayo. En el primer cuatrimestre del año se diligencio el cronograma de actividades a ejecutar, se socializo el Plan anticorrupción y atención al ciudadano.</t>
  </si>
  <si>
    <t>% de cumplimiento del cronograma establecido para elaborar el nuevo Código de Etica</t>
  </si>
  <si>
    <t>100% de los procesos cuya percepción arrojó valores  inferiores al 87% con plan de mejoramiento a la gestión ética</t>
  </si>
  <si>
    <r>
      <t>Implementación de Plan de Mejoramiento a la Gestión Etica en los procesos cuya percepción arrojó valores  inferiores al</t>
    </r>
    <r>
      <rPr>
        <b/>
        <sz val="10"/>
        <color rgb="FF000000"/>
        <rFont val="Arial Narrow"/>
        <family val="2"/>
      </rPr>
      <t xml:space="preserve"> </t>
    </r>
    <r>
      <rPr>
        <sz val="10"/>
        <color rgb="FF181717"/>
        <rFont val="Arial Narrow"/>
        <family val="2"/>
      </rPr>
      <t>87%</t>
    </r>
  </si>
  <si>
    <t>% de los procesos con percepción inferior al 87% con plan de mejoramiento a la gestión ética</t>
  </si>
  <si>
    <t>GEDEPSEG - F02</t>
  </si>
  <si>
    <t>SEGUIMIENTO AL PLAN DE ACCIÓN  DESDE LAS ACTIVIDADES Y PROYECTOS ENMARCADOS EN EL PLAN DE DESARROLLO</t>
  </si>
  <si>
    <t>1.1. NOMBRE DE LA DEPENDENCIA O ENTIDAD:</t>
  </si>
  <si>
    <t>1.2.COMPONENTE ESTRATEGICO:</t>
  </si>
  <si>
    <t>1.3. SECTOR:</t>
  </si>
  <si>
    <t>Transito y Tránsporte</t>
  </si>
  <si>
    <t>1.4 ELABORADO POR:</t>
  </si>
  <si>
    <t>1.5. PROGRAMA</t>
  </si>
  <si>
    <t>1.6. META 2015 DEL PROGRAMA</t>
  </si>
  <si>
    <t xml:space="preserve"> 1.7 Código BPIN</t>
  </si>
  <si>
    <t xml:space="preserve">1.8. PROYECTO </t>
  </si>
  <si>
    <t>1.9. METAS 2015 DEL PROYECTO</t>
  </si>
  <si>
    <t>1.10. ACTIVIDADES</t>
  </si>
  <si>
    <t>1.11. RESPONSABLE</t>
  </si>
  <si>
    <t xml:space="preserve">1.12 AVANCE DE LA META DEL PROYECTO A LA FECHA DE CORTE DEL SEGUIMIENTO </t>
  </si>
  <si>
    <t>1.13 PORCENTAJE DE AVANCE AL DESARROLLO DE LAS ACTIVIDADES</t>
  </si>
  <si>
    <t>1.14 CONTRATOS ASOCIADOS AL PROYECTO</t>
  </si>
  <si>
    <t>1.15 OBSERVACIONES</t>
  </si>
  <si>
    <t>OBJETO</t>
  </si>
  <si>
    <t>VALOR</t>
  </si>
  <si>
    <t>FECHA DE INCIO</t>
  </si>
  <si>
    <t>FECHA DE TERMINACION</t>
  </si>
  <si>
    <t>% Avance Meta</t>
  </si>
  <si>
    <t>Sistema Integrado de Transporte</t>
  </si>
  <si>
    <t>Control al Transporte Público Individual (Taxi)</t>
  </si>
  <si>
    <t>100% de las empresas de taxis utilizando la  plataforma RUCT para expedir las tarjetas de control</t>
  </si>
  <si>
    <t>Realizar inscripción masiva de conductores de taxi</t>
  </si>
  <si>
    <t>Conductores inscritos  13330. Tarjetas de Control expedidas por las empresas 24,238</t>
  </si>
  <si>
    <t>% del total de las empresas de taxis utilizando la  plataforma RUCT para expedir las tarjetas de control</t>
  </si>
  <si>
    <t>Establecer nuevo formato de tarjetas de control</t>
  </si>
  <si>
    <t>Efectuar capacitación y pruebas piloto de la expedición y reporte de información de las tarjetas de control a través de la plataforma del RUCT por parte de las Empresas de Taxi</t>
  </si>
  <si>
    <t xml:space="preserve">Iniciar la operación de la plataforma del RUCT </t>
  </si>
  <si>
    <t>Contratación de servicios para apoyo a la verificación de las tarjetas de control expedidas por las empresas.</t>
  </si>
  <si>
    <t>Ejecutar el 100% de los planes de control operativo programados</t>
  </si>
  <si>
    <t>Coordinar la ejecución de operativos de control en la vía relacionados con el cumplimiento de las disposiciones señaladas en la resolución 0152 de 2015 con las tarjetas de control en coordinación con la Policía Nacional de Tránsito MEBAR</t>
  </si>
  <si>
    <t>Operativa</t>
  </si>
  <si>
    <t>Planes de control operativo programados y ejecutados</t>
  </si>
  <si>
    <t>Elaborar un estudio de demanda y oferta de TPI en la ciudad</t>
  </si>
  <si>
    <t>Construir los Términos de Referencia para la contratación de un estudio de oferta y demanda del TPI en Barranquilla y su relación con los municipios del Área Metropolitana.</t>
  </si>
  <si>
    <t>Se entrego a la Secretaria General para iniciar el proceso de Contratación. Este documento será objeto de retroalimentación hasta que se publique el proceso. El avance en la meta depende de la contratación del estudio.</t>
  </si>
  <si>
    <t>Estudio de demanda y oferta de TPI en la ciudad entregado</t>
  </si>
  <si>
    <t>Analizar los Resultados del estudio y toma de decisiones</t>
  </si>
  <si>
    <t>Adelantar Actividades Para la Instalación del Taxímetro en mínimo el 60% de los vehículos de TPI Activos, Vinculados y Censados</t>
  </si>
  <si>
    <t>Iniciar actividades para la instalación del Taxímetro</t>
  </si>
  <si>
    <t>Debido a que el Área Metropolitana asumirá las competencias como autoridad única de transporte en la modalidad de taxis, la Secretaria de Movilidad no tendría competencias para su ejecución.</t>
  </si>
  <si>
    <t>% de avance en las actividades adelantadas para la Instalación del Taxímetro en mínimo el 60% de los vehículos de TPI Activos, Vinculados y Censados</t>
  </si>
  <si>
    <t>Sensibilizar al 30% de la población de habitantes de la ciudad de barranquilla en las normas de transito y comportamientos viales seguros</t>
  </si>
  <si>
    <t>Educacion Para Una Barranquilla Con Conciencia Vial</t>
  </si>
  <si>
    <t>Sensibilizar al 7,5% de la población de habitantes de la ciudad de Barranquilla en Movilidad Segura</t>
  </si>
  <si>
    <t>Sensibilizar a 33.000 ciudadanos de las normas de tránsito en las Sedes de la Secretaría de Movilidad habilitadas para dictar cursos sobre normas de tránsito.</t>
  </si>
  <si>
    <t>Educación y Cultura Vial</t>
  </si>
  <si>
    <t>% de la población de habitantes de la ciudad de Barranquilla sensibilizada en Movilidad Segura</t>
  </si>
  <si>
    <t>Capacitación y/o sensibilización en lo referente a Educación, Seguridad Vial;  y Buenas Practicas en el tránsito a 1400 Funcionarios de empresas que operan en el Distrito.</t>
  </si>
  <si>
    <r>
      <t xml:space="preserve">Capacitar y/o sensibilizar a 8.241 Estudiantes de Secundaria y Media en Movilidad Segura y Sostenible. </t>
    </r>
    <r>
      <rPr>
        <b/>
        <sz val="10"/>
        <rFont val="Arial Narrow"/>
        <family val="2"/>
      </rPr>
      <t/>
    </r>
  </si>
  <si>
    <t xml:space="preserve">Sensibilizar en  educación y Cultura vial a 650 docentes y directivos de Instituciones Educativas que operan en el Distrito de Barranquilla. </t>
  </si>
  <si>
    <t xml:space="preserve">Sensibilizar en  educación y Cultura vial a 200 transportadores escolares. </t>
  </si>
  <si>
    <t>Sensibilizar a 1.300 adultos mayores en temas de normas de tránsito y buenas practicas para una Movilidad Segura</t>
  </si>
  <si>
    <t xml:space="preserve">Sensibilizar a 24.000 actores viales (motociclistas, ciclistas, peatones y conductores) en el respeto a las normas, señales de tránsito y Seguridad Vial. A través de estrategias como Aulas Móviles y activaciones en Vía.  </t>
  </si>
  <si>
    <t>Sensibilización de 20.000  conductores en consumo responsable de alcohol y consecuencias del alcohol en la conducción.</t>
  </si>
  <si>
    <t>Capacitar y/o sensibilizar en educación y cultura vial a 1.000 personas pertenecientes a las comunidades universitarias en el marco del Programa de Educación y Cultura Vial para Instituciones de Educación Superior.</t>
  </si>
  <si>
    <t>Sensibilizar a 100 personas, miembros de las comunidades barriales vinculadas al Programa de Educación Vial en Juntas de Acción Comunal del Distrito de Barranquilla</t>
  </si>
  <si>
    <t>Habilitacion De Espacios Para Actividades Ludicas en Cultura Vial En El Distrito De Barranquilla</t>
  </si>
  <si>
    <t>Sensibilizar a 2.000 niños menores de 13 años en temas de normas de tránsito y buenas practicas para una Movilidad Segura y sostenible</t>
  </si>
  <si>
    <t>En proceso de contratación. Se elabora estudio previo y se envía a Secretaría General para elaboración del estudio de mercado</t>
  </si>
  <si>
    <t>Ordenando la movilidad</t>
  </si>
  <si>
    <t>Número de muertos por accidentes de tránsito menor o igual a 6,7 por cada cien mil habitantes</t>
  </si>
  <si>
    <t>Control y Regulación del Transito</t>
  </si>
  <si>
    <t>Garantizar la presencia de mas de 200 policías de tránsito en la ciudad para el control a las normas de tránsito, atención de accidentes y regulación del tráfico</t>
  </si>
  <si>
    <t>Celebrar un convenio interadministrativo con la policía nacional y su Seccional de Tránsito para disponer de policías de tránsito en la ciudad</t>
  </si>
  <si>
    <t>Cantidad minima de Policías de tránsito en la ciudad para el control a las normas de tránsito, atención de accidentes y regulación del tráfico</t>
  </si>
  <si>
    <t>Programar y ejecutar 6490 planes operativos de control</t>
  </si>
  <si>
    <t>Programar y ejecutar planes operativos para la aplicación de decretos distritales</t>
  </si>
  <si>
    <t>Planes operativos de control programados y ejecutados</t>
  </si>
  <si>
    <t>Programar y ejecutar planes operativos para el control al transporte informal cumpliendo con Gran Pacto Transmito</t>
  </si>
  <si>
    <t>Programar y ejecutar planes operativos para el control de alcoholemia en los diferentes puntos estratégicos de la ciudad</t>
  </si>
  <si>
    <t>Programar y ejecutar planes operativos para el control de las demás infracciones de tránsito (Aplicación de la Norma)</t>
  </si>
  <si>
    <t>Dotación de elementos, implementos, insumos y equipos para el control de la movilidad</t>
  </si>
  <si>
    <t>Suministrar combustible al 100% de los vehículos de la policía de tránsito cuando sea requerido</t>
  </si>
  <si>
    <t>Adelantar las actividades requeridas para la contratación del suministro de combustible para los vehículos de la policía de seccional de tránsito MEBAR</t>
  </si>
  <si>
    <t>% de solicitudes atendidas de combustible para los vehículos de la policía de tránsito</t>
  </si>
  <si>
    <t>Suministrar el mantenimiento preventivo y correctivo al 100% de los vehículos de la Policía de Tránsito y los asignados a la Secretaría de Movilidad cuando sea requerido</t>
  </si>
  <si>
    <t>Adelantar las actividades requeridas para la contratación del mantenimiento preventivo y correctivo a los vehículos de la Policía y los asignados a la Secretaría de Movilidad</t>
  </si>
  <si>
    <t>% de solicitudes atendidas de mantenimiento preventivo y correctivo a los vehículos de la Policía de Tránsito y los asignados a la Secretaría de Movilidad atendidas</t>
  </si>
  <si>
    <t>Hacer el mantenimiento y calibración de los equipos alcohosensores de la Secretaría de Movilidad (5 Equipos)</t>
  </si>
  <si>
    <t>Adelantar las actividades requeridas para la contratación, mantenimiento y calibración de los equipos alcohosensores de la Secretaría de Movilidad</t>
  </si>
  <si>
    <t>Equipos alcohosensores de la Secretaría de Movilidad con mantenimiento realizado</t>
  </si>
  <si>
    <t>Adquirir equipos y elementos necesarios para incrementar los controles en los operativos</t>
  </si>
  <si>
    <t>Adelantar las actividades requeridas para adquirir equipos y elementos para la SDM con el fin de incrementar los controles</t>
  </si>
  <si>
    <t>% de avance del proceso para la adquisición de equipos y elementos para incrementar controles en los operativos adquiridos</t>
  </si>
  <si>
    <t>Movilidad al Alcance de Todos</t>
  </si>
  <si>
    <t>Nivel de satisfacción de usuarios por encima del 60%</t>
  </si>
  <si>
    <t>Administración y Gestión del Runt</t>
  </si>
  <si>
    <t>Garantizar la disponibilidad de placas y sustratos para vehículos particulares, públicos oficiales y motos que por matricula inicial o por reposición lo requiera por parte del usuario (5000 Total EV. Placas 1600, Sustratos 3400 )</t>
  </si>
  <si>
    <t>Enviar oportunamente las necesidades en materia de Sustratos y Especies Venales a la oficina de Servicios Corporativos para la contratación del suministro</t>
  </si>
  <si>
    <t>especies venales disponibles en inventario (placas y sustratos) para vehículos particulares, públicos oficiales y motos</t>
  </si>
  <si>
    <t>Contratar el suministro de placas para los tramites de matricula inicial y reposición y/o duplicados.</t>
  </si>
  <si>
    <t xml:space="preserve">Contratar el suministro de tarjetas para la impresión de licencias de transito </t>
  </si>
  <si>
    <t>Adquirir o desarrollar e implementar un software de control de especies venales</t>
  </si>
  <si>
    <t>Mantener actualizado el inventario de sustratos y especies venales y hacer mínimo 2 auditorias al año</t>
  </si>
  <si>
    <t>Contratar la actualización de QXS y las demás licencias que se requieran.</t>
  </si>
  <si>
    <t>Cantidad minima de Softwares con licencia renovada</t>
  </si>
  <si>
    <t>Garantizar la interacción con el RUNT mediante actualización de los certificados digitales de función publica (32 Certificados Individuales de Funcionarios, 1 Certificado Empresarial)</t>
  </si>
  <si>
    <t>Contratar actualización de 32 certificados digitales de la función pública para los funcionarios de la secretaria de movilidad y 1 Certificado Empresarial.</t>
  </si>
  <si>
    <t>Certificados digitales de función publica actualizados (32 Certificados Individuales de Funcionarios, 1 Certificado Empresarial)</t>
  </si>
  <si>
    <t>Contratar actualización Certificado Empresarial para interacción con el RUNT</t>
  </si>
  <si>
    <t>Adelantar las actividades para contratar el arriendo de impresoras homologadas por el ministerio de transporte para la impresión de licencias de transito, licencias de conducción y tarjetas de operación incluido el suministro de los insumos necesarios para la correcta impresión y funcionamiento de la misma</t>
  </si>
  <si>
    <t>El proceso se encuentra en secretaría general esperando asignación y publicación en SECOP</t>
  </si>
  <si>
    <t>Impresoras homologadas operando</t>
  </si>
  <si>
    <t>Adelantar las actividades para contratar el arriendo de impresoras para la impresión de imágenes, fotocopias y escaneos a realizarse en las dependencias de la secretaria distrital de movilidad así como servicios de impresiones fijas y variables en las instalaciones del proveedor.</t>
  </si>
  <si>
    <t>Impresoras convencionales disponibles en las dependencias de la secretaria distrital de movilidad así como el servicio de impresiones fijas y variables en las instalaciones del proveedor</t>
  </si>
  <si>
    <t>Designar equipo que realice el trabajo de depuración necesario para implementar la migración de vehículos que aun no están en la plataforma RUNT</t>
  </si>
  <si>
    <t>Esta actividad se encuentra programada para iniciar el segundo cuatrimestre del año.</t>
  </si>
  <si>
    <t>% migrado de la información de vehiculos que aun no ha sido migrada al RUNT</t>
  </si>
  <si>
    <t xml:space="preserve">Digitalización de aproximadamente 10.000 expedientes vehiculares de particulares, motos y radicados </t>
  </si>
  <si>
    <t xml:space="preserve">Contratación  para la revisión, organización y verificación contra Bases de Datos de la SDM  de 10,000 carpetas correspondiente a hojas de vida de vehículos del parque automotor </t>
  </si>
  <si>
    <t>Personal contratado</t>
  </si>
  <si>
    <t>Expedientes vehiculares de particulares, motos, radicados y digitalizados</t>
  </si>
  <si>
    <t>Realizar mínimo una capacitación al personal de servicio al cliente, en atención al usuario.</t>
  </si>
  <si>
    <t>Capacitaciones relizadas al personal de servicio al cliente en atención al usuario</t>
  </si>
  <si>
    <t>Consolidacion De Un Sistema Unico De Informacion De Movilidad -SUIM- En El Distrito De Barranquilla</t>
  </si>
  <si>
    <t>Desarrollos implementados para sistematizar y consultar información generada por la Secretaria de Movilidad</t>
  </si>
  <si>
    <t xml:space="preserve">Desarrollar el botón de pago online PSE para usuarios secretaria de movilidad para permisos comparendos y acuerdos de pago </t>
  </si>
  <si>
    <t>Desarrollo de aplicaciones para mejorar los procesos de la Secretaria de Movilidad</t>
  </si>
  <si>
    <t>Se desarrollan aplicaciones de consulta de ingresos por web para el secretario de movilidad.</t>
  </si>
  <si>
    <t>Desarrollo eficiente y eficaz de la gestion tributaria</t>
  </si>
  <si>
    <t>Actualizar tarifas de tramites</t>
  </si>
  <si>
    <t xml:space="preserve">Revisar y definir las tarifas de los tramites que deben ser actualizadas mediante un estudio de tarifas. Solicitar la contratación de las necesidades para el estudio. Revisar resultados y adoptar estudio para presentar el proyecto de acuerdo ante el concejo para actualizar tarifas del Estatuto Tributario </t>
  </si>
  <si>
    <t>% de tramites con tarifas actualizadas</t>
  </si>
  <si>
    <t>Contratar o definir equipo de trabajo para realizar el estudio de tarifas de tramites cuando sea solicitada la necesidad</t>
  </si>
  <si>
    <t>Lograr que los tiempos promedio de viaje en los corredores modelo intervenidos sea menor o igual a 3 minutos por kilometros</t>
  </si>
  <si>
    <t>Organización del transporte de carga</t>
  </si>
  <si>
    <t>Estudio para la organización del transporte de carga en un sector del Distrito de Barranquilla</t>
  </si>
  <si>
    <t>Elaboración de informes  y seguimiento de los estudios de accidentalidad y del comité del plan de seguridad vial distrital que se desarrollen en esta oficina</t>
  </si>
  <si>
    <t>Seguimiento a Plan de Seguridad Vial y acopio de información para tres (3) puntos de estudios de accidentalidad</t>
  </si>
  <si>
    <t>Falta Codigo</t>
  </si>
  <si>
    <t>Continuación de la Ejecución del proyecto de Mobiliario Urbano (Semaforización)</t>
  </si>
  <si>
    <t>Realizar tiempos de viaje en los 32 principales corredores  semaforizados. Análisis de la información y optimización de los planeamientos.</t>
  </si>
  <si>
    <t>Optimización del planeamiento semafórico de la Ciudad.</t>
  </si>
  <si>
    <t>Se han realizados recorridos para análisis de tiempos de viaje en 11 de los 32 corredores considerados principales.</t>
  </si>
  <si>
    <t>Corredores semaforizados con estudio de tiempos de viaje realizados</t>
  </si>
  <si>
    <t xml:space="preserve">7 intersecciones semaforizadas </t>
  </si>
  <si>
    <t xml:space="preserve">Semafórica intersecciones </t>
  </si>
  <si>
    <t xml:space="preserve">Intersecciones semaforizadas </t>
  </si>
  <si>
    <t>360 Mantenimientos preventivos realizados a los equipos de control</t>
  </si>
  <si>
    <t>Realizar Mantenimientos preventivo a los equipos de control</t>
  </si>
  <si>
    <t>Mantenimientos preventivos realizados a los equipos de control</t>
  </si>
  <si>
    <t>570 mantenimientos preventivos de limpieza al mobiliario urbano realizados</t>
  </si>
  <si>
    <t>Realizar mantenimientos de limpieza al mobiliario urbano</t>
  </si>
  <si>
    <t>Mantenimientos preventivos de limpieza al mobiliario urbano realizados</t>
  </si>
  <si>
    <t>Supervisión de 50 intersecciones semaforizadas existentes</t>
  </si>
  <si>
    <t>Revisión del funcionamiento y operación del sistema semafórico, incluyendo  mobiliario .</t>
  </si>
  <si>
    <t>Supervisiones realizadas a intersecciones semaforizadas</t>
  </si>
  <si>
    <t>Supervisión de planeamiento semafórico  de 280 intersecciones semaforizadas</t>
  </si>
  <si>
    <t>Supervisión del planeamiento semafórico.</t>
  </si>
  <si>
    <t>Actividades programadas para ultimo cuatrimestre del año</t>
  </si>
  <si>
    <t>Carpetas revisadas con información actualizada y otros requesitos sobre planeamiento semafórico de intersecciones semaforizadas</t>
  </si>
  <si>
    <t>Supervisión Centro de Control</t>
  </si>
  <si>
    <t>Supervisión al  centro de control</t>
  </si>
  <si>
    <t>Supervisiones realizadas al Centro de Control</t>
  </si>
  <si>
    <t>Continuación de la Ejecución del proyecto de Mobiliario Urbano (Señalización y microintervenciones)</t>
  </si>
  <si>
    <t>50 Zonas Escolares demarcadas (señalización vertical y horizontal)</t>
  </si>
  <si>
    <t>Señalizar y demarcar Zonas Escolares (señalización vertical y horizontal)</t>
  </si>
  <si>
    <t>Zonas Escolares demarcadas (señalización vertical y horizontal)</t>
  </si>
  <si>
    <t>Optimizar la Señalización de las siete (7) Intervenciones Semaforizadas durante el año</t>
  </si>
  <si>
    <t>Señalización de las Nuevas Intersecciones Semaforizadas durante el año</t>
  </si>
  <si>
    <t>Intervenciones Semaforizadas optimizadas</t>
  </si>
  <si>
    <t xml:space="preserve"> instalación en 100 postes de Nomenclatura </t>
  </si>
  <si>
    <t>Realizar gestión para la instalación de Nomenclatura en postes</t>
  </si>
  <si>
    <t>Postes de Nomenclatura instalados</t>
  </si>
  <si>
    <t>Implementar 2000 señales verticales</t>
  </si>
  <si>
    <t>Instalar señales verticales en el Distrito de Barranquilla</t>
  </si>
  <si>
    <t>Señales verticales implementadas</t>
  </si>
  <si>
    <t xml:space="preserve">Implementar 50000 metros lineales de demarcación </t>
  </si>
  <si>
    <t>Demarcar con señalización las vías en el Distrito de Barranquilla</t>
  </si>
  <si>
    <t>Metros lineales de demarcación implementados</t>
  </si>
  <si>
    <t>Implementar cinco (05)  Reordenamientos viales en  corredores del Distrito de Barranquilla</t>
  </si>
  <si>
    <t>Implementar Reordenamientos viales en corredores del Distrito de Barranquilla</t>
  </si>
  <si>
    <t>Reordenamientos viales en  corredores del Distrito de Barranquilla implementados</t>
  </si>
  <si>
    <t>Plan de Seguridad Vial</t>
  </si>
  <si>
    <t>Intervenciones Viales para la Movilidad Segura</t>
  </si>
  <si>
    <t>Implementar cinco (5) Micro intervenciones Viales</t>
  </si>
  <si>
    <t>Micro intervenciones Viales implementadas</t>
  </si>
  <si>
    <t>Instalación de 1500 metros lineales de reductores de velocidad (resaltos) en diferentes sectores del Distrito</t>
  </si>
  <si>
    <t>Instalar reductores de velocidad en diferentes sectores del Distrito</t>
  </si>
  <si>
    <t>Metros lineales de reductores de velocidad (resaltos) instalados en diferentes sectores del Distrito</t>
  </si>
  <si>
    <t>Transporte Público Integrado en el Distrito de Barranquilla</t>
  </si>
  <si>
    <t xml:space="preserve">Seguimiento y acompañamiento a AMB y TransMetro en las etapas precontractual y contractual de la estructuración técnica, legal y financiera del Sistema Integrado de Transporte Público para Barranquilla </t>
  </si>
  <si>
    <t>Acompañamiento Técnico a TransMetro y AMBQ en el diseño, implementación del Sistema Integrado de Transporte Público para Barranquilla y los estudios de Equipamientos de Transporte asociados al SITP y estacionamientos para el Distrito de Barranquilla</t>
  </si>
  <si>
    <t>% de avance en el seguimientos y acompañamientos a AMB y TransMetro en las etapas precontractual y contractual al SITP realizados</t>
  </si>
  <si>
    <t>Estudios para la implementación de Carriles Preferenciales para el Transporte Público en el Distrito de Barranquilla</t>
  </si>
  <si>
    <t>Adelantar tomas de información y análisis técnicos asociados a la evaluación de la implementación de carriles preferenciales, en corredores de la Malla Vial principal del Distrito de Barranquilla</t>
  </si>
  <si>
    <t>Estudios elaborados para la implementación de Carriles Preferenciales para el Transporte Público en el Distrito de Barranquilla</t>
  </si>
  <si>
    <t>Construcción De Senderos Peatonales En El Distrito De Barranquilla</t>
  </si>
  <si>
    <t>Estudio y seguimiento a la implementación de 3 pasos peatonales en el distrito de Barranquilla</t>
  </si>
  <si>
    <t>Contratación de personal para elaboración de informes de viabilidad de pasos peatonales. (Contratación 30%, Seguimiento 30%, Entrega 40%)</t>
  </si>
  <si>
    <t>Implementado paso peatonal en la Cra 45 con Cll 9B</t>
  </si>
  <si>
    <t>Estudios elaborados a la implementación de 3 pasos peatonales en el distrito de Barranquilla</t>
  </si>
  <si>
    <t>Estudio de caracterización de la población en condición de discapacidad que usa transporte publico</t>
  </si>
  <si>
    <t>Contratación de consultoría para caracterizar la población en condición de discapacidad que usa transporte publico y definir estrategias de accesibilidad al sistema de transporte (Contratación 30%, Seguimiento 30%, Entrega 40%)</t>
  </si>
  <si>
    <t>Estudios elaborados para la caracterización de la población en condición de discapacidad que usa transporte publico</t>
  </si>
  <si>
    <t>Construccion De Ciclo-Rutas En El Distrito De Barranquilla</t>
  </si>
  <si>
    <t xml:space="preserve">Estudios para definir la viabilidad de implementar 4 km de ciclorrutas en el Distrito </t>
  </si>
  <si>
    <t>Contratación de personal para elaboración de informes de viabilidad de ciclorutas.</t>
  </si>
  <si>
    <t xml:space="preserve">Estudios elaborados para definir la viabilidad de implementar 4 km de ciclorrutas en el Distrito </t>
  </si>
  <si>
    <t>Elaborar estudios para definir la viabilidad de la implementación de 4 km de cicloruta en el distrito de barranquilla</t>
  </si>
  <si>
    <t>Formación e Información para la Seguridad Víal</t>
  </si>
  <si>
    <t xml:space="preserve">Disponer de unos 300 orientadores que brinden información y orientación a los usuarios de la vía </t>
  </si>
  <si>
    <t xml:space="preserve">Contratar Estrategias de Movilidad sostenible para brindar información y orientación a los usuarios de la vía </t>
  </si>
  <si>
    <t xml:space="preserve">Orientadores disponibles para brindar información y orientación a los usuarios de la vía </t>
  </si>
  <si>
    <t>Identificar Puntos Críticos de Movilidad en la Ciudad. Garantizar presencia de orientadores en horas pico. Brindar asistencia en los cierres viales, por obras o eventos</t>
  </si>
  <si>
    <t xml:space="preserve">Publicar en los medios de comunicación 15 campañas institucionales preventivas y educativas de la Secretaria de Movilidad. </t>
  </si>
  <si>
    <t xml:space="preserve">Diseñar y Publicar campañas institucionales preventivas y educativas en Televisión, Radio, Prensa, Redes Sociales, Paginas Web y activaciones. </t>
  </si>
  <si>
    <t>Comunicaciones</t>
  </si>
  <si>
    <t xml:space="preserve">Hasta la fecha hemos realizado 5 campañas: Carnavales, Señales de Transito, Derecho de Tránsito, lanzamiento app Taxi Baq y Biciquilla. </t>
  </si>
  <si>
    <t>Campañas institucionales publicadas en redes sociales de tipo preventivas y educativas de la Secretaria de Movilidad</t>
  </si>
  <si>
    <t>Atender el 100% de los requerimientos de cada área en materia de Impresión, campañas y piezas de comunicación</t>
  </si>
  <si>
    <t xml:space="preserve">Atender los requerimientos Suministro de implementos informativos y logístico para la realización de las campañas y programas educativos </t>
  </si>
  <si>
    <t>% de requerimientos atendidos en materia de Impresión, campañas y piezas de comunicación atendidos</t>
  </si>
  <si>
    <t>Actualizar toda la señalización de la Secretaria de Movilidad con base en la imagen institucional de la nueva administración en Sedes y Oficinas</t>
  </si>
  <si>
    <t>Definir la señalización a cambiar en todas las sedes y oficinas. Solicitara la producción e instalación de la señalización en Sedes de Atención al Usuario. Solicitar la producción e instalación de la señalización nueva en Oficinas Administrativas.</t>
  </si>
  <si>
    <t xml:space="preserve">Se diseñaron las piezas de señalización y se revisaron por el nivel directivo. Se solicitaron ajustes para la aprobación final y solicitar producción y programar instalación en oficinas. </t>
  </si>
  <si>
    <t>% de señalización de la Secretaria de Movilidad actualizada con base en la imagen institucional de la nueva administración en Sedes y Oficinas</t>
  </si>
  <si>
    <t>Implementar la red social instagram para la Secretaría de Movilidad</t>
  </si>
  <si>
    <t>Implementar instaran con temas de movilidad</t>
  </si>
  <si>
    <t xml:space="preserve">La cuenta se abrió el 18 de enero de 2016, a la fecha tenemos 286 seguidores. </t>
  </si>
  <si>
    <t>Cuentas de instagram abierta para la Secretaría de Movilidad</t>
  </si>
  <si>
    <t>Aumentar nuestros seguidores en redes sociales, Facebook, Youtube y Vine</t>
  </si>
  <si>
    <t xml:space="preserve">Realizar campañas digitales y generar espacios de comunicación. </t>
  </si>
  <si>
    <t>Numero de seguidores esperados de seguidores en redes sociales, Twitter, Facebook, Youtube, Instagram</t>
  </si>
  <si>
    <t>Suministrar el material institucional requerido para el apoyo a las actividades de la iniciativa Toma de la ciudad</t>
  </si>
  <si>
    <t xml:space="preserve">Diseñar, producir y suministrar el material institucional solicitado para apoyar las actividades de educación y cultura vial de la iniciativa Toma de la Ciudad. </t>
  </si>
  <si>
    <t xml:space="preserve">Fecha por definir. </t>
  </si>
  <si>
    <t>% de entregado del material institucional requrido para la iniciativa toma de la ciudad</t>
  </si>
  <si>
    <t xml:space="preserve">Realizar 10 campañas de comunicación interna. </t>
  </si>
  <si>
    <t>Definir los temas de las campañas que permitan fortalecer el sentido de pertenencia y el compromiso del funcionario publico.</t>
  </si>
  <si>
    <t xml:space="preserve">Se diseñaron las campañas a realizar. Se iniciará su implementación en el mes de Mayo. </t>
  </si>
  <si>
    <t>Campañas de comunicación interna ejecutadas</t>
  </si>
  <si>
    <t xml:space="preserve">Implementar una Semana de la Movilidad con actividades que buscan formar sobre temas de movilidad, tránsito y transporte. </t>
  </si>
  <si>
    <t>Organizar la semana de la movilidad en apoyo con el Ministerio de Transporte y la Agencia Nacional de Seguridad, en el segundo semestre del año.</t>
  </si>
  <si>
    <t>Programada para el segundo semestre del 2016</t>
  </si>
  <si>
    <t>Semana de la movilidad implementada</t>
  </si>
  <si>
    <t>Programar y ejecutar acciones conjuntas para la educación en seguridad vial con empresas de servicio publico como Triple A y Gases del Caribe. (2 campañas de sensibilización)</t>
  </si>
  <si>
    <t>Campañas con empresas de servicios publicos ejecutadas</t>
  </si>
  <si>
    <t>Identificación del Proyecto Ampliación estación JOE ARROYO de transmetro en el Distrito de Barranquilla</t>
  </si>
  <si>
    <t>Este proyecto no es ejecutado por la SDM es competencia de Transmetro</t>
  </si>
  <si>
    <t>Transmetro</t>
  </si>
  <si>
    <t>Sin Información</t>
  </si>
  <si>
    <t>Implementación Mejorar las condiciones de espera de los Usuarios del SITM en el Distrito de Barranquilla</t>
  </si>
  <si>
    <t>Mantenimiento estaciones y portales del SITM</t>
  </si>
  <si>
    <t>Servicio de vigilancia en las Estaciones Intermedias del SITM en el Distrito de Barranquilla</t>
  </si>
  <si>
    <t>Adecuando la Infraestructura de la Movilidad</t>
  </si>
  <si>
    <t>Se celebró convenio con la policía nacional para que atreves de su seccional de tránsito y transporte MEBAR presten los servicios de regulación y control del transito. Se asignaron 285 policías para el servicio en el distrito.</t>
  </si>
  <si>
    <t>Se finaliza el primer cuatrimestre con 20450 sustratos y 500 placas para atención de tramites. 4500 sustratos de licencias de tránsito para tramites de RNA, 4500 sustratos de licencias de conducción para tramites del RNC,  9500 sustratos de Tarjetas de Operación para tramites del RNT, 1600 sustratos de Tarjetas de Maquinaria para trámites del RNMA y 350 sustratos de Tarjeta de Remolque para tramites del RNRYS. Se estandarizó un archivo de Excel para llevar el control de las especies venales asignadas a cada sede y el uso de cada una. Se hacen controles semanales al estado de los sustratos.</t>
  </si>
  <si>
    <t>Disponible CDP para esta contratación. Pendiente remisión a Secretaría General para continuación del proceso</t>
  </si>
  <si>
    <t>Se reactivan pruebas con place tú pay para comparendos y acuerdos de pago, se inicia la realización de reporte de distribución de ingresos así como el desarrollo del reporte de distribución de ingresos para pagos Web. Se presentan retrasos por información de la entidad financiera sobre imposibilidad de realizar la distribución de dineros a diferentes cuentas.</t>
  </si>
  <si>
    <t>Se han implementado 9 cambios de sentido vial. En dos (2) sectores de la ciudad. Expectativas superadas para el primer cuatrimestre del año en un 140%</t>
  </si>
  <si>
    <t>Se han atendido, en su mayoría los requerimientos de las áreas en materia de material impreso informativo y apoyo logístico para la realización de campañas. Algunos requerimientos no fueron atendidos por factores ajenos a la oficina (solicitud tardía por parte de las áreas, falta de presupuesto)</t>
  </si>
  <si>
    <t xml:space="preserve">Incremento de seguidores: Twitter 4,5% pasamos de 23.780 a 24.901. Youtube: incremento de 43% de 42 a 74 seguidores con 16.125  reproducciones. Facebook incremento de 19% de 1248 a 1.542 seguidores. En general tenemos 5,5% mas seguidores que a principio de 2016. Se han realizado 7 campañas para redes sociales: Carnavales, Señales de Tránsito, Derecho de Transito, Aplicación Taxi Baq, Biciquilla, pico y placa zona norte y pico y placa taxis. </t>
  </si>
  <si>
    <t>Contratación del servicio de consultoría para el estudio de demanda y oferta del servicio de TPI en el Distrito de Barranquilla</t>
  </si>
  <si>
    <t>Implementar mínimo 10 km de ciclovias para la promoción y formación de hábitos y comportamientos seguros en la vía. Contratación 30%, Implementación 40%, Seguimiento 30%.</t>
  </si>
  <si>
    <t>Contratación de personal para el desarrollo de aplicaciones informáticas que mejoren la sistematización y consulta de información propia de los tramites de la SDM</t>
  </si>
  <si>
    <t>Ejecutar Micro intervenciones Viales</t>
  </si>
  <si>
    <t>Programar y ejecutar una campaña con cada empresa en</t>
  </si>
  <si>
    <t>Garantizar la actualización permanente de la plataformas tecnológicas (Mínimo 1 Software con licencia renovada)</t>
  </si>
  <si>
    <t>Garantizar la impresión de  los sustratos de los trámites pagados que requieran entrega de sustrato: Lic. de tránsito, Lic. de conducción, tarjetas de operación, etc. (4 impresoras homologadas operando)</t>
  </si>
  <si>
    <t>Garantizar la disponibilidad de impresoras convencionales en las dependencias de la secretaria distrital de movilidad así como el servicio de impresiones fijas y variables en las instalaciones del proveedor. (Mínimo 15 impresoras)</t>
  </si>
  <si>
    <t>Preparar la información para la migración de vehículos a RUNT (100% de los vehículos identificados)</t>
  </si>
  <si>
    <t>Implementar mínimo 4 desarrollos que permitan la sistematización y consulta de la información generada en la Secretaria de Movilidad</t>
  </si>
  <si>
    <t xml:space="preserve">Dependencia con plan mejoramiento de acuerdo con las recomendaciones de la Oficina de Control Interno </t>
  </si>
  <si>
    <t>Elaboración de plan de mejoramiento, a fin de mitigar las debilidades evidenciadas durante el cumplimiento del mapa</t>
  </si>
  <si>
    <t>Jefe de Oficina</t>
  </si>
  <si>
    <t>Componente 4: Mecanismos para Mejorar la Atención al Ciudadano</t>
  </si>
  <si>
    <t>Inventario de Buenas prácticas y aplicar por lo menos 1 buena práctica como acción de mejora a los puntos de Atención al Ciudadano</t>
  </si>
  <si>
    <t>Integrar a las áreas que manejan Atención al Ciudadano para generar desde las buenas prácticas, planes de mejoramiento que nos ayuden a unificar la política y los protocolos de Atención al Ciudadano en todos los puntos de atención.</t>
  </si>
  <si>
    <t>Revisar y seleccionar de  los 209 trámites y servicios que están en el portafolio que serán desconcentrados en las alcaldías locales</t>
  </si>
  <si>
    <t>Identificar tramites y procesos que sean susceptibles de desconcentrar en localidades</t>
  </si>
  <si>
    <t>100% de cumplimiento del cronograma establecido para elaborar el nuevo Código de Buen Gobierno</t>
  </si>
  <si>
    <t xml:space="preserve">Elaborar borrador Código de Buen Gobierno </t>
  </si>
  <si>
    <t>100% de cumplimiento en actividades acordadas con la Procuraduría General de la Nación.</t>
  </si>
  <si>
    <t>Implementación de estrategias pedagógicas y comunicativas para fomentar la cultura de la legalidad e integridad en Colombia - CLIC - Programa liderado por la Procuraduría General de la Nación</t>
  </si>
  <si>
    <t>100% de los procesos cuyos resultados fueron igual o inferiores al 70% con plan de mejoramiento a la medición IGA</t>
  </si>
  <si>
    <t>Implementación de acciones de mejoramiento en los procesos cuyos resultados fueron igual o inferiores al 70% para subsanar las debilidades encontradas en la medición de IGA</t>
  </si>
  <si>
    <t xml:space="preserve">Automatizar el trámite Permiso para eventos Masivos y no Masivos. </t>
  </si>
  <si>
    <t>trámite automatizados</t>
  </si>
  <si>
    <t>Gestor Etico</t>
  </si>
  <si>
    <t>Se recibieron un total de 56 citaciones a audiencias de conciliacion y de SPOA de las cuales se asitio al 100%. Se registro y se asistio a un total de 39 audiencias SPOA</t>
  </si>
  <si>
    <t>Se registro y se asistio a un total de 17 audiencias de conciliacion</t>
  </si>
  <si>
    <t>Se recibieron un total de 843 acciones de tutela y se manejo el 100% de las mismas. Se recibieron, registraron y atendieron un total de 843 acciones de tutela.</t>
  </si>
  <si>
    <t xml:space="preserve">De las actuaciones derivadas de las acciones de tutela en sus distintas etapas se recibieron un total de 525 fallos favorables, 162 fallos desfavorables y quedan pendientes por fallar un total de 156. </t>
  </si>
  <si>
    <t>Se recibieron un total de 39 requerimientos judiciales y se atendio el 100% de los mismos. Se recibieron, registraron y radicaron un total de 39 requerimientos judiciales.</t>
  </si>
  <si>
    <t xml:space="preserve">Se le dio tramite y respuesta a los 39 requerimiento recibidos </t>
  </si>
  <si>
    <t xml:space="preserve">Se recibieron, registraron  y atendieron un total de 38 devoluciones de dinero de las cuales 27 se encuentran en estado finalizado con resolucion firmada y quedan pendientes 11 por falta de documentos </t>
  </si>
  <si>
    <t xml:space="preserve">A la fecha se ha organizado el archivo de los documentos recibidos en el area hasta el mes Julio y se lleva control de lo recibido con archivo excel que se actualiza diariamente. </t>
  </si>
  <si>
    <t>Se revisó y entregó procedimiento de notificación a propietarios de vehículos en el proceso de fiscalización electrónica. El concesionario está finalizando las actualizaciones al software con cambios para mejorar la notificación a infractores. Actualmente el avance reportado del software es del 75%.</t>
  </si>
  <si>
    <t>9 Inscritos
2 En gestión</t>
  </si>
  <si>
    <t>25% Inscritos
8% en gestión</t>
  </si>
  <si>
    <t>Se realizó el primer seguimiento a  corte 30 de abril y el segundo a corte 31 de agosto de 2016</t>
  </si>
  <si>
    <t>Se realizò el primer seguimiento a  corte 30 de abril y el segundo a corte 31 de agosto de 2016</t>
  </si>
  <si>
    <t>Se presentaron dos informes de seguimiento a los procesos (parametrización de tarifas, matriculas de vehiculos de modelos de año anterior, Cursos CIA, estado de actualización y coherencia de la información en la página web, levantamiento e inscripción de limitaciones, cumplimiento de términos audiencias de comparendos por alcoholemia y censo de vehiculos en de periodo de transición ).</t>
  </si>
  <si>
    <t>Se realizó el primer seguimiento a  corte 30 de Marzo de 2016</t>
  </si>
  <si>
    <t xml:space="preserve">Se atendió la reuniòn de apertura de la auditoria especial el 22 de julio de 2016 y se han atendido en término los requeirmientos que a la fecha han presenatdo en el desarrollo de la misma. </t>
  </si>
  <si>
    <t>Se cuentan con 9 trámites inscritos y 2 en gestión en el SUIT de 36 propuestos por la DAFP</t>
  </si>
  <si>
    <t>Se cuentan con 9 trámites en estado inscrito que corresponde al 25% de los trámites propuestos en el invenatrio del SUIT
Se cuenta con 2 (8%) trámites en estado de gestión en el SUIT de 25 propuestos pendientes por  inscripción  por la DAFP</t>
  </si>
  <si>
    <t>El año pasado se le propusieron al DAFP los 66 tràmites de la Secretaria.
A la fecha solamente nos han propuesto 35 plantillas faltando 31.</t>
  </si>
  <si>
    <t>El desarrollo del software para el pago y la impresiòn vìa web se encuentra finalizado, falta la habilitación de la cuenta bancaria para el pago web y la puesta en operación del aplicativo.</t>
  </si>
  <si>
    <t>Hasta la fecha se atendieron 5,000 casos en la herramienta de tickets GLPI. Todos los incidentes están siendo asignados a un analista con un tiempo de atención y cierre. Se lleva un control del del tiempo estimado de atención de GLPI.</t>
  </si>
  <si>
    <t>Se realiza instalación, configuración y puesta en funcionamiento de puntos de recaduo moviles de manera exitosa.</t>
  </si>
  <si>
    <t>Se realizan despliegues de aplicativos en nuevos servidores, de este modo se garantiza el balanceo de cargas de los mismos, evitando problemas de sobrecarga de unos.</t>
  </si>
  <si>
    <t>Con la instalación de un token provisto por el SIMIT la Secretaría de Movilidad hace envío directamente al SIMIT.</t>
  </si>
  <si>
    <t>La atención de GLPI se realizan de manera inmediata, con tiempos de respuesta eficientes</t>
  </si>
  <si>
    <t>Los puntos fueron instalados en: SAO53, SAO93, Buena Vista y Gobernación</t>
  </si>
  <si>
    <t>Por parte de la Secretaría de Movilidad está todo dispuesto para entrar salir en producción con este Web Service. Estamos a esperas que SIMIT de las instrucciones como proveedor de este.</t>
  </si>
  <si>
    <t>Se tienen en medios magenticos los backups de los servidores virtuales de la Secretaría de Movilidad</t>
  </si>
  <si>
    <t>Las cargas de los aplicativos se encuentra equilibradas, con el servidor de aplicaciones nuevo para desplegar aplicativos</t>
  </si>
  <si>
    <t>1) Se desarrolla software para pagar online los permisos expedidos por la Secretaria de Movilidad, y los permisos pueden ser descargados por el ciudadano desde cualquier lugar   2) Se desarrolla aplicativo Web para pagar Online comparendos y cuotas de acuerdos de pago de la Secretaria de Movilidad de Barranquilla</t>
  </si>
  <si>
    <t>Se desarollan aplicativos de gran utilidad para la secretaria de movilidad así: 1) Software Web que permite saber el recaudo actual y acumulado de la Sec de Movilidad en tiempo real. 2) APP Movil para IPHONE de TAXIBAQ para el registro unico de conductores 3) APP Movil para ANDROID y IPHONE para verificar la idoneidad de permisos expedidos por la Secretaria de Movilidad.  4) Aplicativo Web para verificar la identidad biometrica de los infractores de transito antes de realizar el curso de infractores.</t>
  </si>
  <si>
    <t>1464 (66.66%)</t>
  </si>
  <si>
    <t>81 (66.66%)</t>
  </si>
  <si>
    <t>244 (66.66%)</t>
  </si>
  <si>
    <t>el suministro de combustible se realizo a 93 motocicletas y 19 vehiculos para un total de 112 rodantes</t>
  </si>
  <si>
    <t xml:space="preserve">el servicio de mantenimiento se debe prestar a 112 vehiculos de la policia entre motos y carros. </t>
  </si>
  <si>
    <t>de los 8 equipos alcohosensores de propiedad de la Secretaria solo se encuentran en servicio 4, debido a que tres de ellos se ha dejado de usar por no cumplir con los requisitos minimos exigidos por la resolucion 1844 de 2015 expedida por medicina legal, y 1 equipo se encuentra descalibrado sin presupuesto para enviarlo a calibrar.</t>
  </si>
  <si>
    <t>Se han identificado los puntos criticos de la movilidad. Se asignaron (4) coordinadores para cada uno de los cuadrantes  con el fin de controlar presencia de los orientadores. Se han atendido los cierres viales requeridos para los diferentes eventos.</t>
  </si>
  <si>
    <t xml:space="preserve">aun no se han finiquitado los procesos de contracion para adquiri los nuevos equipos. Para lograr esta meta tambien es responsable la oficina de procesos corporativos (contratacion). </t>
  </si>
  <si>
    <t>se realizo un proceso de minima cuantia para el mantenimiento del parque automotor de la seccional de transito y transporte MEBAR. Para los vehiculos de la Secretaria de Movilidad no se ha contratado el servicio de mantenimiento.</t>
  </si>
  <si>
    <t>el control del suministro de combustible, es realizado por el jefe logistico o encargado de vehiculos de la Seccional de Transito y Transporte MEBAR quien previo protocolos internos, avala la cantidad a suministrada. La supervision es ejercida por la Secretaria General.</t>
  </si>
  <si>
    <t>Se realizaron 1860 comparendos a taxis (codigo 467)</t>
  </si>
  <si>
    <t>36640 comparendos y 4640 inmovilizaciones al control de aplicación de decretos distritales.                                          8730 inmovilizaciones por transporte Informal.                                                             896 inmovilizaciones por alcoholemia.                                             110512 comparendos y 8224 inmovilizaciones en operativos de aplicación a la norma (Otras infracciones)</t>
  </si>
  <si>
    <t>N/A</t>
  </si>
  <si>
    <t>Se envio mediante correo electronico a todos los funcionarios de la sec. De movilidad socializacion del plan anticorrupcion, se socializo tambien mediante correo electronico imágenes de los valores eticos y tambien se socializo en las carteleras ubicadas en las oficinas las imagenes con los valores eticos</t>
  </si>
  <si>
    <t>Se recibieron 6711 matriculas y 11688 tramites. En tarjetas de operación se recibieron 1.860 y en oficios y medidas cautelares 4311. Devoluciones por traslado de cuenta 175 expedientes y 60 radicados. Sin archivar 4000 matriculas y oficios y medidas cautelares. Semanalmente se efectua la verificacion de tramites y documentos recibidos, para su incorporacion en las unidades de conservacion.</t>
  </si>
  <si>
    <t>Se subsanaron por los patrulleros de la Policia de Transito, un total de 1,593 comparendos con inconsistencias, lo que representa el 0,99% del total de comparendos digitados en el periodo.</t>
  </si>
  <si>
    <t>Se han tramitado 210 solicitudes de baja de comparendos, ante la Oficina Operativa, al cierre del mes de agosto de 2016.</t>
  </si>
  <si>
    <t>Se recibieron en el periodo un total de 4360 Ipats, de los cuales se digitaron 4.328</t>
  </si>
  <si>
    <t xml:space="preserve">Se han elaborado los estudios previos de acuerdo a los requreimientos del area solicitante para posteriormente enviarlos a elaboracion de analisis del sector y expedición del CDP respectivo. </t>
  </si>
  <si>
    <t>Se han radicado en Secretaria General para inicio del proceso de contratación 51 de 78 procesos de contratación aprobados para contratar en lo que va corrido del año</t>
  </si>
  <si>
    <t>Se han atentido 21,399 Solicitudes de las 24,750  peticiones en el segundo cuatrimestre de 2016,  Se envía semanlmente a todas las oficinas las PQR asignadas con su respectivo estado para seguimiento. Se llevan registros en archivos de excel ademas del control de la herramienta SIGOB</t>
  </si>
  <si>
    <t>Se elimino de los estudios SITP. Previsto en presupuesto 2017</t>
  </si>
  <si>
    <t xml:space="preserve">En 2016 se han recibido 35 Estudios para analisis. Todos han sido atendidos de acuerdo con la etapa del proceso. </t>
  </si>
  <si>
    <t xml:space="preserve">Se han realizado 3 comités: 19 mayo, 29 julio y 8 de septiembre. </t>
  </si>
  <si>
    <t>Se tomo la decsisión de esperar a contar con la información primaria de SITP para ajustar. Presupuesto previsto para constratar personal para 2017</t>
  </si>
  <si>
    <t>Se terminó por parte de la oficina técnica. Y se entrego al Despacho</t>
  </si>
  <si>
    <t xml:space="preserve">Se firmo Convenio Alcaldia - TM y FDN TransMetro AMB. Concurso Público para Contratación de Interventoria. Adjudicación proceso consultoria previsto para 14 de Octubre. Interventoria para 1 de Noviembre. </t>
  </si>
  <si>
    <t>Se realizaron los aforos de insumo para generar el informe técnico de la propuesta.</t>
  </si>
  <si>
    <t xml:space="preserve">Se elaboraron Estudios Previos para Consultoria. No hay presupuesto para 2016. </t>
  </si>
  <si>
    <t xml:space="preserve">Se elaboraron los estudios previos pendiente contratación el personal. Se enviaron a Area de Contratación. No hay presupuesto para 2016. </t>
  </si>
  <si>
    <t xml:space="preserve">No hay recursos para 2016. </t>
  </si>
  <si>
    <t>Se trabajara en el ultimo cuatrimestre del año.</t>
  </si>
  <si>
    <t>Se asigna funcionario de apoyo adicional para proceso de descongestión (apoyo respuesta de peticiones). Semanalmente se hace seguimiento a la atención de Pendientes Judiciales, Medidas Cautelares, Embargos y Desembargos</t>
  </si>
  <si>
    <t>Se asigna funcionario de apoyo adicional para proceso de descongestión (apoyo respuesta de peticiones). Semanalmente se hace seguimiento al estado de las peticiones por funcionario</t>
  </si>
  <si>
    <t>Se han recibido 812- Atendidas 762- y estan pendientes 50</t>
  </si>
  <si>
    <t>Se han recibido 4192- Atendidas 4024- y estan pendientes 68</t>
  </si>
  <si>
    <t>A la fecha no se han programado Ferias Comerciales.</t>
  </si>
  <si>
    <t>La actualización de los certificados digitales está programada para el mes de diciembre con el vencimiento de los actuales</t>
  </si>
  <si>
    <t xml:space="preserve">Se adelanta estudio previo para contratación </t>
  </si>
  <si>
    <t xml:space="preserve">Se atendieron tramites por conceptos de RNA, RNC, RNT, RNMA, RNNSYR, Entregables, Otros Servicios, Permisos de Circulación equivalentes </t>
  </si>
  <si>
    <t>Entre 1 enero 2016 y 30 abril se expidieron 3632 permisos Cargue Descargue Obra, Carga; Pico Placa, Por evento. Se recaudaron 1,566,668,000 por conceptos de permisos en la oficina técnica.</t>
  </si>
  <si>
    <t>46+58+32</t>
  </si>
  <si>
    <t>Se ha reducido la cantidad de comparendos en audiencia. Se realiza mensualemnte seguimiento a los procesos que se encuentran en estado audiencia y se informa formalmente a los inspectores la novedad para su respectivo ingreso.</t>
  </si>
  <si>
    <t>Se revisa trimestralmente que los inspectores que profieren fallos sancionatorios por comparendos por embraiguez registren la correspondiente suspension de la licencia en el sistema (Qx), Ser evisa que las suspensiones de licencias registrada en la base de datos se encuentren inscritas en el RUNT.</t>
  </si>
  <si>
    <t>Se recaudaron 808.118.297 por otros conceptos desde la oficna de procesos administrativos.</t>
  </si>
  <si>
    <t>Recaudar la suma de  $15,978,271,871 por concepto de comparendos impuestos por infracciones impuestas con agentes de transito. (incluye multas e intereses moratorios) cartera jurídicamente cobrable.</t>
  </si>
  <si>
    <t>Recaudar la suma de  $11,976,713,198 por concepto de comparendos impuestos con ayudas tecnológicas. (incluye multas  e intereses moratorios) cartera jurídicamente cobrable.</t>
  </si>
  <si>
    <t>Se realizò jornada de descongestiòn  para contestar las PQRSD vencidas hasta el mes de abril logrando contestar 614 peticiones vencidas  . Se està organizando jornada de descongestiòn de peticiones referentes a infracciones detectadas a traves de comparendos electrònicos., para evacuar 962 PQR SD vencidos. Se recibieron 3387 peticiones y se atendieron 4564 Pqr sd de peticiones dirigidas a comparendos fìsicos y  referentes a infracciones detectadas a traves de comparendos electrònicos.</t>
  </si>
  <si>
    <t>Total de audiencias falladas 1411. Total de audiencias falladas e ingresadas en termino legal 1223. Se revisa proceso de asignación de audiencias a traves de la agenda unificada se identifica la necesidad de parametrizar el sistema para equilibrar las cargas de asignación de audiencias a los inspectores. Se corrijgiò el sistema de asignacion de auidiencias en la agenda unificada y se encuentra generando en estos momentos una agendamiento uniforme entre los inspectores .</t>
  </si>
  <si>
    <t>Se han revisado 1531 salidas de vehiculo, el 92% cumplian con los requisitos legales establecidos en la norma. Se cuenta con un funcionario que realiza la revisiòn de las salidas de vehiculos mensualmente , actividad verificada por el coordinador y ademas se profieren los respectivos memorandos dependiendo el caso.</t>
  </si>
  <si>
    <t>Se suspendieron 160 licencias de conducciòn por reincidencia , en estos momentos se encuentran en etapa de notificaciòn 900 procesos de reincidencia.</t>
  </si>
  <si>
    <t>Se renviò a la oficina de Secretarìa General solicitud para capacitar a los funcionarios en el manual de atenciòn al ciudadano.</t>
  </si>
  <si>
    <t>El promedio de atención en el mes de abril mejoró en las sedes americano y  Coordialidad en 23 minutos. Durante el primer cuatrimestre los promedios por sede fueron Americano 25 min, Coordialidad 21  min, Prado 33 min. El coordinador realiza control de turnos asignados y atendidos, procurando mantener  completos lo módulos de atención.</t>
  </si>
  <si>
    <t>Semanalmente se realiza apertura a las investigaciones por infracciones de transporte por lo que hasta la fecha se han iniciado un total de 6790 investigaciones</t>
  </si>
  <si>
    <t>Se generaron, imprimerion y enviaron 142860 liquidacionces oficiales de derechos de transito correspondientes a los vehiculos matriculados en el parque automotor del Distrito.</t>
  </si>
  <si>
    <t>Se realizo campaña publicitaria del 10 % de descuento por el pronto pago de los derechos de transito de la vigencia actual, en radio, prensa, television, redes sociales y volanteo. Se termino el descuento y se ha continuado con campañas en los medios de comunicacion invitando a cancelar la Tasa por Derechos de transito.</t>
  </si>
  <si>
    <t>Se enviaron 69631 avisos de cobro junto con la liquidaciones oficiales a los deudores que presentan obligaciones vencidas por la tasa de derechos de transito. Se enviaron 219 avisos de cobro de seguimiento a las  cuotas vencidas de acuerdo de pago.</t>
  </si>
  <si>
    <t>Nos encontrams realizado la investigacion de bienes de 19644 deudores para realizar embargos a cuentas bancarias, se embargaron 136 bienes inmuebles de deudores por comparendos.</t>
  </si>
  <si>
    <t>Se embargaron financieramente 21468 deudores por comparendos de las vigencia 2014</t>
  </si>
  <si>
    <t>Se profirieron 18245 mandamientos de pago de los cuales 12350 estan notificados y los demas estan en proceso de notificacion</t>
  </si>
  <si>
    <t>Se han revisado 2450 acuerdos de pago de los 2450 recibidos. Se adelanta depuración y seguimiento diario al cumplimiento de los requisitos de los Acuerdos de Pago, devolviendo los acuerdos que presentan inconsistencias se devolvieron 65 acuerdos y 39 fueron subsanados.</t>
  </si>
  <si>
    <t xml:space="preserve"> Se han incrementado en un % las peticiones recibidas en el primer trimestres.</t>
  </si>
  <si>
    <t>Actualmente todas las licencias que se encuentran suspendidas en Qx tienen registro de suspensión en RUNT.</t>
  </si>
  <si>
    <t xml:space="preserve">Se lleva una ejecucion del 84 a Agosto 31 de 2016. Se hacen controles periodicos de los CDP expedidos y se confronta con lo ejecutado, esta labor </t>
  </si>
  <si>
    <t xml:space="preserve">Se recibieron en el periodo enero agosto de 2016 un total de 161571 comparendos fisicos y electronicos y 4360 Ipats, debidamente digitados, digitalizados y organizados. Comprende los rangos de comparendos decimo, undecimo, duodecimo y decimotercero  asignados por el RUNT y  los rangos de Ipats No. A000315941 hasta A000317440 , A000364811 hasta A000366310, A000416831 hasta A000418330, A000464771 hasta A000466270 (6.000 rangos).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</si>
</sst>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 #,##0_);\(&quot;$&quot;\ #,##0\)"/>
    <numFmt numFmtId="6" formatCode="&quot;$&quot;\ #,##0_);[Red]\(&quot;$&quot;\ #,##0\)"/>
    <numFmt numFmtId="7" formatCode="&quot;$&quot;\ #,##0.00_);\(&quot;$&quot;\ #,##0.00\)"/>
    <numFmt numFmtId="44" formatCode="_(&quot;$&quot;\ * #,##0.00_);_(&quot;$&quot;\ * \(#,##0.00\);_(&quot;$&quot;\ * &quot;-&quot;??_);_(@_)"/>
    <numFmt numFmtId="43" formatCode="_(* #,##0.00_);_(* \(#,##0.00\);_(* &quot;-&quot;??_);_(@_)"/>
    <numFmt numFmtId="164" formatCode="0;[Red]0"/>
    <numFmt numFmtId="165" formatCode="0.0%"/>
    <numFmt numFmtId="166" formatCode="&quot;$&quot;\ #,##0.00"/>
    <numFmt numFmtId="167" formatCode="_(&quot;$&quot;\ * #,##0_);_(&quot;$&quot;\ * \(#,##0\);_(&quot;$&quot;\ * &quot;-&quot;??_);_(@_)"/>
  </numFmts>
  <fonts count="30" x14ac:knownFonts="1">
    <font>
      <sz val="10"/>
      <name val="Arial"/>
    </font>
    <font>
      <sz val="10"/>
      <name val="Arial"/>
      <family val="2"/>
    </font>
    <font>
      <sz val="10"/>
      <color theme="0"/>
      <name val="Arial Narrow"/>
      <family val="2"/>
    </font>
    <font>
      <sz val="10"/>
      <name val="Arial Narrow"/>
      <family val="2"/>
    </font>
    <font>
      <b/>
      <sz val="12"/>
      <name val="Arial Narrow"/>
      <family val="2"/>
    </font>
    <font>
      <b/>
      <sz val="10"/>
      <name val="Arial Narrow"/>
      <family val="2"/>
    </font>
    <font>
      <b/>
      <sz val="10"/>
      <name val="Arial"/>
      <family val="2"/>
    </font>
    <font>
      <b/>
      <sz val="10"/>
      <color theme="0"/>
      <name val="Arial Narrow"/>
      <family val="2"/>
    </font>
    <font>
      <b/>
      <sz val="9"/>
      <name val="Arial"/>
      <family val="2"/>
    </font>
    <font>
      <sz val="10"/>
      <name val="Calibri"/>
      <family val="2"/>
      <scheme val="minor"/>
    </font>
    <font>
      <sz val="10"/>
      <color rgb="FF000000"/>
      <name val="Arial Narrow"/>
      <family val="2"/>
    </font>
    <font>
      <sz val="9"/>
      <name val="Arial Narrow"/>
      <family val="2"/>
    </font>
    <font>
      <sz val="14"/>
      <name val="Arial Narrow"/>
      <family val="2"/>
    </font>
    <font>
      <sz val="8"/>
      <name val="Arial"/>
      <family val="2"/>
    </font>
    <font>
      <sz val="8"/>
      <name val="Arial Narrow"/>
      <family val="2"/>
    </font>
    <font>
      <sz val="11"/>
      <name val="Arial Narrow"/>
      <family val="2"/>
    </font>
    <font>
      <sz val="12"/>
      <name val="Arial Narrow"/>
      <family val="2"/>
    </font>
    <font>
      <sz val="9"/>
      <name val="Arial"/>
      <family val="2"/>
    </font>
    <font>
      <sz val="9"/>
      <color rgb="FF000000"/>
      <name val="Arial Narrow"/>
      <family val="2"/>
    </font>
    <font>
      <sz val="8"/>
      <name val="Tahoma"/>
      <family val="2"/>
    </font>
    <font>
      <b/>
      <sz val="10"/>
      <color rgb="FF000000"/>
      <name val="Arial Narrow"/>
      <family val="2"/>
    </font>
    <font>
      <sz val="10"/>
      <color rgb="FF181717"/>
      <name val="Arial Narrow"/>
      <family val="2"/>
    </font>
    <font>
      <b/>
      <sz val="8"/>
      <color indexed="81"/>
      <name val="Tahoma"/>
      <family val="2"/>
    </font>
    <font>
      <sz val="8"/>
      <color indexed="81"/>
      <name val="Tahoma"/>
      <family val="2"/>
    </font>
    <font>
      <b/>
      <sz val="9"/>
      <color indexed="81"/>
      <name val="Tahoma"/>
      <family val="2"/>
    </font>
    <font>
      <sz val="9"/>
      <color indexed="81"/>
      <name val="Tahoma"/>
      <family val="2"/>
    </font>
    <font>
      <b/>
      <sz val="10"/>
      <name val="Calibri"/>
      <family val="2"/>
      <scheme val="minor"/>
    </font>
    <font>
      <sz val="10"/>
      <color theme="1"/>
      <name val="Calibri"/>
      <family val="2"/>
      <scheme val="minor"/>
    </font>
    <font>
      <sz val="10"/>
      <color theme="1"/>
      <name val="Arial Narrow"/>
      <family val="2"/>
    </font>
    <font>
      <sz val="10"/>
      <color theme="1"/>
      <name val="Arial"/>
      <family val="2"/>
    </font>
  </fonts>
  <fills count="12">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
      <patternFill patternType="solid">
        <fgColor theme="9"/>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s>
  <borders count="4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564">
    <xf numFmtId="0" fontId="0" fillId="0" borderId="0" xfId="0"/>
    <xf numFmtId="0" fontId="2" fillId="0" borderId="0" xfId="4" applyFont="1" applyAlignment="1">
      <alignment horizontal="left"/>
    </xf>
    <xf numFmtId="0" fontId="3" fillId="0" borderId="0" xfId="4" applyFont="1" applyAlignment="1">
      <alignment horizontal="left"/>
    </xf>
    <xf numFmtId="0" fontId="3" fillId="0" borderId="0" xfId="4" applyFont="1" applyFill="1" applyAlignment="1">
      <alignment horizontal="left"/>
    </xf>
    <xf numFmtId="0" fontId="3" fillId="0" borderId="0" xfId="4" applyFont="1" applyFill="1" applyAlignment="1">
      <alignment horizontal="center" vertical="center"/>
    </xf>
    <xf numFmtId="0" fontId="3" fillId="0" borderId="0" xfId="4" applyFont="1" applyAlignment="1">
      <alignment horizontal="center" vertical="center"/>
    </xf>
    <xf numFmtId="0" fontId="2" fillId="0" borderId="1" xfId="4" applyFont="1" applyBorder="1" applyAlignment="1">
      <alignment horizontal="left" vertical="center"/>
    </xf>
    <xf numFmtId="0" fontId="3" fillId="0" borderId="2" xfId="0" applyFont="1" applyBorder="1" applyAlignment="1">
      <alignment horizontal="right" vertical="center"/>
    </xf>
    <xf numFmtId="0" fontId="5" fillId="0" borderId="3" xfId="4" applyFont="1" applyBorder="1" applyAlignment="1">
      <alignment horizontal="centerContinuous" vertical="center"/>
    </xf>
    <xf numFmtId="0" fontId="3" fillId="0" borderId="0" xfId="4" applyFont="1" applyAlignment="1">
      <alignment horizontal="left" vertical="center"/>
    </xf>
    <xf numFmtId="0" fontId="2" fillId="0" borderId="4" xfId="4" applyFont="1" applyBorder="1" applyAlignment="1">
      <alignment horizontal="left" vertical="center"/>
    </xf>
    <xf numFmtId="0" fontId="3" fillId="0" borderId="0" xfId="0" applyFont="1" applyBorder="1" applyAlignment="1">
      <alignment horizontal="right" vertical="center"/>
    </xf>
    <xf numFmtId="0" fontId="5" fillId="0" borderId="5" xfId="4" applyFont="1" applyBorder="1" applyAlignment="1">
      <alignment horizontal="centerContinuous" vertical="center"/>
    </xf>
    <xf numFmtId="0" fontId="2" fillId="0" borderId="4" xfId="4" applyFont="1" applyBorder="1" applyAlignment="1">
      <alignment horizontal="centerContinuous"/>
    </xf>
    <xf numFmtId="0" fontId="3" fillId="0" borderId="0" xfId="4" applyFont="1" applyBorder="1" applyAlignment="1">
      <alignment horizontal="centerContinuous"/>
    </xf>
    <xf numFmtId="0" fontId="3" fillId="0" borderId="0" xfId="4" applyFont="1" applyFill="1" applyBorder="1" applyAlignment="1">
      <alignment horizontal="centerContinuous"/>
    </xf>
    <xf numFmtId="0" fontId="3" fillId="0" borderId="0" xfId="4" applyFont="1" applyFill="1" applyBorder="1" applyAlignment="1">
      <alignment horizontal="center" vertical="center"/>
    </xf>
    <xf numFmtId="0" fontId="3" fillId="0" borderId="5" xfId="4" applyFont="1" applyBorder="1" applyAlignment="1">
      <alignment horizontal="centerContinuous"/>
    </xf>
    <xf numFmtId="0" fontId="2" fillId="0" borderId="4" xfId="4" applyFont="1" applyBorder="1" applyAlignment="1">
      <alignment horizontal="left"/>
    </xf>
    <xf numFmtId="0" fontId="1" fillId="0" borderId="6" xfId="0" applyFont="1" applyBorder="1" applyAlignment="1">
      <alignment vertical="center" wrapText="1"/>
    </xf>
    <xf numFmtId="0" fontId="1" fillId="0" borderId="6" xfId="0" applyFont="1" applyFill="1" applyBorder="1" applyAlignment="1">
      <alignment vertical="center" wrapText="1"/>
    </xf>
    <xf numFmtId="0" fontId="1" fillId="0" borderId="5" xfId="0" applyFont="1" applyBorder="1" applyAlignment="1">
      <alignment vertical="center" wrapText="1"/>
    </xf>
    <xf numFmtId="0" fontId="3" fillId="0" borderId="0" xfId="4" applyFont="1" applyBorder="1" applyAlignment="1">
      <alignment horizontal="center" vertical="center"/>
    </xf>
    <xf numFmtId="0" fontId="3" fillId="0" borderId="0" xfId="4" applyFont="1" applyBorder="1" applyAlignment="1">
      <alignment horizontal="left"/>
    </xf>
    <xf numFmtId="0" fontId="1" fillId="0" borderId="7" xfId="0" applyFont="1" applyBorder="1" applyAlignment="1">
      <alignment wrapText="1"/>
    </xf>
    <xf numFmtId="0" fontId="1" fillId="0" borderId="7" xfId="0" applyFont="1" applyFill="1" applyBorder="1" applyAlignment="1">
      <alignment wrapText="1"/>
    </xf>
    <xf numFmtId="0" fontId="1" fillId="0" borderId="7" xfId="0" applyFont="1" applyBorder="1" applyAlignment="1">
      <alignment vertical="center" wrapText="1"/>
    </xf>
    <xf numFmtId="0" fontId="3" fillId="0" borderId="0" xfId="4" applyFont="1" applyFill="1" applyBorder="1" applyAlignment="1">
      <alignment horizontal="left"/>
    </xf>
    <xf numFmtId="0" fontId="3" fillId="0" borderId="5" xfId="4" applyFont="1" applyBorder="1" applyAlignment="1">
      <alignment horizontal="left"/>
    </xf>
    <xf numFmtId="0" fontId="3" fillId="0" borderId="0" xfId="4" applyFont="1" applyBorder="1" applyAlignment="1">
      <alignment horizontal="right"/>
    </xf>
    <xf numFmtId="0" fontId="3" fillId="0" borderId="0" xfId="4" applyFont="1" applyAlignment="1">
      <alignment horizontal="center"/>
    </xf>
    <xf numFmtId="0" fontId="7" fillId="0" borderId="4" xfId="4" applyFont="1" applyBorder="1" applyAlignment="1">
      <alignment horizontal="left" vertical="center"/>
    </xf>
    <xf numFmtId="0" fontId="5" fillId="0" borderId="5" xfId="4" applyFont="1" applyBorder="1" applyAlignment="1">
      <alignment horizontal="center" vertical="center"/>
    </xf>
    <xf numFmtId="0" fontId="3" fillId="4" borderId="0" xfId="0" applyNumberFormat="1" applyFont="1" applyFill="1" applyAlignment="1">
      <alignment horizontal="center" vertical="center" wrapText="1"/>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3" fillId="0" borderId="0" xfId="4" applyFont="1" applyAlignment="1">
      <alignment horizontal="center" vertical="center" wrapText="1"/>
    </xf>
    <xf numFmtId="0" fontId="5" fillId="0" borderId="5" xfId="4" applyFont="1" applyBorder="1" applyAlignment="1">
      <alignment horizontal="left" vertical="center"/>
    </xf>
    <xf numFmtId="0" fontId="2" fillId="0" borderId="4" xfId="4" applyFont="1" applyBorder="1" applyAlignment="1">
      <alignment horizontal="center" vertical="center"/>
    </xf>
    <xf numFmtId="0" fontId="3" fillId="5" borderId="8" xfId="0" applyFont="1" applyFill="1" applyBorder="1" applyAlignment="1" applyProtection="1">
      <alignment horizontal="center" vertical="center" wrapText="1"/>
      <protection locked="0"/>
    </xf>
    <xf numFmtId="0" fontId="9" fillId="5" borderId="8" xfId="4"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center" wrapText="1"/>
      <protection locked="0"/>
    </xf>
    <xf numFmtId="14" fontId="10" fillId="0" borderId="8" xfId="4" applyNumberFormat="1" applyFont="1" applyFill="1" applyBorder="1" applyAlignment="1">
      <alignment horizontal="center" vertical="center" wrapText="1"/>
    </xf>
    <xf numFmtId="0" fontId="10" fillId="0" borderId="8" xfId="4" applyFont="1" applyFill="1" applyBorder="1" applyAlignment="1">
      <alignment horizontal="center" vertical="center" wrapText="1"/>
    </xf>
    <xf numFmtId="9" fontId="3" fillId="0" borderId="0" xfId="5" applyFont="1" applyAlignment="1">
      <alignment horizontal="center" vertical="center"/>
    </xf>
    <xf numFmtId="0" fontId="1" fillId="5" borderId="8" xfId="4" applyFont="1" applyFill="1" applyBorder="1" applyAlignment="1" applyProtection="1">
      <alignment horizontal="left" vertical="center" wrapText="1"/>
      <protection locked="0"/>
    </xf>
    <xf numFmtId="14" fontId="3" fillId="0" borderId="8" xfId="4" applyNumberFormat="1" applyFont="1" applyBorder="1" applyAlignment="1" applyProtection="1">
      <alignment horizontal="center" vertical="center" wrapText="1"/>
      <protection locked="0"/>
    </xf>
    <xf numFmtId="0" fontId="3" fillId="0" borderId="8" xfId="4" applyFont="1" applyBorder="1" applyAlignment="1" applyProtection="1">
      <alignment horizontal="center" vertical="center" wrapText="1"/>
      <protection locked="0"/>
    </xf>
    <xf numFmtId="9" fontId="3" fillId="0" borderId="0" xfId="4" applyNumberFormat="1" applyFont="1" applyAlignment="1">
      <alignment horizontal="center" vertical="center"/>
    </xf>
    <xf numFmtId="164" fontId="3" fillId="5" borderId="8" xfId="0" applyNumberFormat="1" applyFont="1" applyFill="1" applyBorder="1" applyAlignment="1" applyProtection="1">
      <alignment horizontal="left" vertical="center" wrapText="1"/>
      <protection locked="0"/>
    </xf>
    <xf numFmtId="14" fontId="3" fillId="5" borderId="8" xfId="4" applyNumberFormat="1" applyFont="1" applyFill="1" applyBorder="1" applyAlignment="1" applyProtection="1">
      <alignment horizontal="center" vertical="center" wrapText="1"/>
      <protection locked="0"/>
    </xf>
    <xf numFmtId="0" fontId="3" fillId="5" borderId="8" xfId="4" applyFont="1" applyFill="1" applyBorder="1" applyAlignment="1" applyProtection="1">
      <alignment horizontal="center" vertical="center" wrapText="1"/>
      <protection locked="0"/>
    </xf>
    <xf numFmtId="0" fontId="3" fillId="5" borderId="8" xfId="0" applyFont="1" applyFill="1" applyBorder="1" applyAlignment="1" applyProtection="1">
      <alignment horizontal="left" vertical="center" wrapText="1"/>
      <protection locked="0"/>
    </xf>
    <xf numFmtId="0" fontId="1" fillId="5" borderId="8" xfId="4" applyFont="1" applyFill="1" applyBorder="1" applyAlignment="1" applyProtection="1">
      <alignment horizontal="center" vertical="center" wrapText="1"/>
      <protection locked="0"/>
    </xf>
    <xf numFmtId="0" fontId="11" fillId="5" borderId="8" xfId="4" applyFont="1" applyFill="1" applyBorder="1" applyAlignment="1" applyProtection="1">
      <alignment horizontal="center" vertical="center" wrapText="1"/>
      <protection locked="0"/>
    </xf>
    <xf numFmtId="0" fontId="12" fillId="0" borderId="5" xfId="4" applyFont="1" applyBorder="1" applyAlignment="1">
      <alignment horizontal="left"/>
    </xf>
    <xf numFmtId="9" fontId="12" fillId="0" borderId="0" xfId="4" applyNumberFormat="1" applyFont="1" applyAlignment="1">
      <alignment horizontal="center" vertical="center"/>
    </xf>
    <xf numFmtId="0" fontId="12" fillId="0" borderId="0" xfId="4" applyFont="1" applyAlignment="1">
      <alignment horizontal="center" vertical="center"/>
    </xf>
    <xf numFmtId="0" fontId="12" fillId="0" borderId="0" xfId="4" applyFont="1" applyAlignment="1">
      <alignment horizontal="left"/>
    </xf>
    <xf numFmtId="0" fontId="1" fillId="6" borderId="8" xfId="4" applyFont="1" applyFill="1" applyBorder="1" applyAlignment="1" applyProtection="1">
      <alignment horizontal="left" vertical="center" wrapText="1"/>
      <protection locked="0"/>
    </xf>
    <xf numFmtId="0" fontId="10" fillId="5" borderId="8" xfId="0" applyFont="1" applyFill="1" applyBorder="1" applyAlignment="1">
      <alignment horizontal="justify" vertical="center" wrapText="1"/>
    </xf>
    <xf numFmtId="0" fontId="3" fillId="5" borderId="8" xfId="0" applyFont="1" applyFill="1" applyBorder="1" applyAlignment="1" applyProtection="1">
      <alignment horizontal="justify" vertical="center" wrapText="1"/>
      <protection locked="0"/>
    </xf>
    <xf numFmtId="164" fontId="3" fillId="0" borderId="8" xfId="0" applyNumberFormat="1" applyFont="1" applyFill="1" applyBorder="1" applyAlignment="1" applyProtection="1">
      <alignment horizontal="justify" vertical="center" wrapText="1"/>
      <protection locked="0"/>
    </xf>
    <xf numFmtId="0" fontId="3" fillId="0" borderId="8" xfId="0" applyFont="1" applyFill="1" applyBorder="1" applyAlignment="1" applyProtection="1">
      <alignment horizontal="justify" vertical="center" wrapText="1"/>
      <protection locked="0"/>
    </xf>
    <xf numFmtId="0" fontId="11" fillId="0" borderId="8" xfId="4" applyFont="1" applyFill="1" applyBorder="1" applyAlignment="1" applyProtection="1">
      <alignment horizontal="center" vertical="center" wrapText="1"/>
      <protection locked="0"/>
    </xf>
    <xf numFmtId="0" fontId="12" fillId="0" borderId="8" xfId="4" applyFont="1" applyBorder="1" applyAlignment="1" applyProtection="1">
      <alignment horizontal="justify" vertical="top" wrapText="1"/>
      <protection locked="0"/>
    </xf>
    <xf numFmtId="14" fontId="12" fillId="0" borderId="8" xfId="4" applyNumberFormat="1" applyFont="1" applyBorder="1" applyAlignment="1" applyProtection="1">
      <alignment horizontal="justify" vertical="top" wrapText="1"/>
      <protection locked="0"/>
    </xf>
    <xf numFmtId="0" fontId="11" fillId="0" borderId="8" xfId="4" applyFont="1" applyBorder="1" applyAlignment="1" applyProtection="1">
      <alignment horizontal="center" vertical="center" wrapText="1"/>
      <protection locked="0"/>
    </xf>
    <xf numFmtId="0" fontId="11" fillId="0" borderId="8" xfId="4" applyFont="1" applyBorder="1" applyAlignment="1" applyProtection="1">
      <alignment horizontal="justify" vertical="top" wrapText="1"/>
      <protection locked="0"/>
    </xf>
    <xf numFmtId="0" fontId="12" fillId="0" borderId="8" xfId="4" applyFont="1" applyBorder="1" applyAlignment="1">
      <alignment horizontal="left"/>
    </xf>
    <xf numFmtId="9" fontId="3" fillId="0" borderId="8" xfId="4" applyNumberFormat="1" applyFont="1" applyFill="1" applyBorder="1" applyAlignment="1">
      <alignment horizontal="center" vertical="center"/>
    </xf>
    <xf numFmtId="9" fontId="11" fillId="0" borderId="8" xfId="4" applyNumberFormat="1" applyFont="1" applyFill="1" applyBorder="1" applyAlignment="1">
      <alignment horizontal="center" vertical="center"/>
    </xf>
    <xf numFmtId="0" fontId="11" fillId="0" borderId="8" xfId="4" applyFont="1" applyBorder="1" applyAlignment="1" applyProtection="1">
      <alignment horizontal="left" vertical="center" wrapText="1"/>
      <protection locked="0"/>
    </xf>
    <xf numFmtId="0" fontId="12" fillId="0" borderId="8" xfId="4" applyFont="1" applyFill="1" applyBorder="1" applyAlignment="1">
      <alignment horizontal="center" vertical="center"/>
    </xf>
    <xf numFmtId="0" fontId="11" fillId="0" borderId="8" xfId="4" applyFont="1" applyBorder="1" applyAlignment="1" applyProtection="1">
      <alignment horizontal="left" vertical="top" wrapText="1"/>
      <protection locked="0"/>
    </xf>
    <xf numFmtId="0" fontId="12" fillId="0" borderId="0" xfId="4" applyNumberFormat="1" applyFont="1" applyAlignment="1">
      <alignment horizontal="center" vertical="center"/>
    </xf>
    <xf numFmtId="0" fontId="3" fillId="0" borderId="8" xfId="4" applyFont="1" applyFill="1" applyBorder="1" applyAlignment="1">
      <alignment horizontal="center" vertical="center"/>
    </xf>
    <xf numFmtId="0" fontId="3" fillId="0" borderId="8" xfId="4" applyFont="1" applyFill="1" applyBorder="1" applyAlignment="1">
      <alignment horizontal="left" wrapText="1"/>
    </xf>
    <xf numFmtId="0" fontId="12" fillId="0" borderId="8" xfId="4" applyFont="1" applyFill="1" applyBorder="1" applyAlignment="1">
      <alignment horizontal="left"/>
    </xf>
    <xf numFmtId="9" fontId="3" fillId="0" borderId="8" xfId="4" applyNumberFormat="1" applyFont="1" applyFill="1" applyBorder="1" applyAlignment="1">
      <alignment horizontal="center" vertical="center" wrapText="1"/>
    </xf>
    <xf numFmtId="0" fontId="13" fillId="0" borderId="8" xfId="4" applyFont="1" applyFill="1" applyBorder="1" applyAlignment="1">
      <alignment horizontal="left" vertical="center" wrapText="1"/>
    </xf>
    <xf numFmtId="0" fontId="14" fillId="0" borderId="8" xfId="4" applyFont="1" applyFill="1" applyBorder="1" applyAlignment="1">
      <alignment horizontal="left" wrapText="1"/>
    </xf>
    <xf numFmtId="0" fontId="14" fillId="0" borderId="8" xfId="4" applyFont="1" applyFill="1" applyBorder="1" applyAlignment="1">
      <alignment horizontal="left" vertical="center" wrapText="1"/>
    </xf>
    <xf numFmtId="0" fontId="13" fillId="0" borderId="8" xfId="4" applyFont="1" applyFill="1" applyBorder="1" applyAlignment="1">
      <alignment horizontal="left" wrapText="1"/>
    </xf>
    <xf numFmtId="0" fontId="3" fillId="5" borderId="8" xfId="0" applyFont="1" applyFill="1" applyBorder="1" applyAlignment="1" applyProtection="1">
      <alignment horizontal="justify" vertical="center"/>
      <protection locked="0"/>
    </xf>
    <xf numFmtId="0" fontId="14" fillId="0" borderId="8" xfId="4" applyFont="1" applyBorder="1" applyAlignment="1" applyProtection="1">
      <alignment horizontal="justify" vertical="top" wrapText="1"/>
      <protection locked="0"/>
    </xf>
    <xf numFmtId="0" fontId="14" fillId="0" borderId="8" xfId="4" applyFont="1" applyBorder="1" applyAlignment="1" applyProtection="1">
      <alignment horizontal="left" vertical="top" wrapText="1"/>
      <protection locked="0"/>
    </xf>
    <xf numFmtId="0" fontId="3" fillId="0" borderId="8" xfId="4" applyFont="1" applyFill="1" applyBorder="1" applyAlignment="1">
      <alignment horizontal="left" vertical="center" wrapText="1"/>
    </xf>
    <xf numFmtId="0" fontId="11" fillId="0" borderId="8" xfId="4" applyFont="1" applyFill="1" applyBorder="1" applyAlignment="1">
      <alignment horizontal="left" vertical="center" wrapText="1"/>
    </xf>
    <xf numFmtId="0" fontId="13" fillId="0" borderId="8" xfId="4" applyFont="1" applyFill="1" applyBorder="1" applyAlignment="1">
      <alignment horizontal="center" wrapText="1"/>
    </xf>
    <xf numFmtId="0" fontId="13" fillId="0" borderId="8" xfId="4" applyFont="1" applyFill="1" applyBorder="1" applyAlignment="1">
      <alignment horizontal="center" vertical="center" wrapText="1"/>
    </xf>
    <xf numFmtId="9" fontId="3" fillId="0" borderId="8" xfId="3" applyFont="1" applyFill="1" applyBorder="1" applyAlignment="1">
      <alignment horizontal="center" vertical="center" wrapText="1"/>
    </xf>
    <xf numFmtId="9" fontId="12" fillId="4" borderId="0" xfId="4" applyNumberFormat="1" applyFont="1" applyFill="1" applyAlignment="1">
      <alignment horizontal="center" vertical="center"/>
    </xf>
    <xf numFmtId="0" fontId="11" fillId="5" borderId="8"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center" vertical="center" wrapText="1"/>
      <protection locked="0"/>
    </xf>
    <xf numFmtId="0" fontId="14" fillId="0" borderId="8" xfId="4" applyFont="1" applyFill="1" applyBorder="1" applyAlignment="1">
      <alignment horizontal="left" vertical="center"/>
    </xf>
    <xf numFmtId="0" fontId="11" fillId="5" borderId="8" xfId="0" applyFont="1" applyFill="1" applyBorder="1" applyAlignment="1" applyProtection="1">
      <alignment horizontal="justify" vertical="center" wrapText="1"/>
      <protection locked="0"/>
    </xf>
    <xf numFmtId="0" fontId="11" fillId="0" borderId="8" xfId="4" applyFont="1" applyFill="1" applyBorder="1" applyAlignment="1">
      <alignment horizontal="left" wrapText="1"/>
    </xf>
    <xf numFmtId="14" fontId="11" fillId="0" borderId="8" xfId="4" applyNumberFormat="1" applyFont="1" applyBorder="1" applyAlignment="1">
      <alignment horizontal="center" vertical="center"/>
    </xf>
    <xf numFmtId="14" fontId="11" fillId="0" borderId="8" xfId="4" applyNumberFormat="1" applyFont="1" applyFill="1" applyBorder="1" applyAlignment="1">
      <alignment horizontal="center" vertical="center"/>
    </xf>
    <xf numFmtId="165" fontId="11" fillId="0" borderId="8" xfId="3" applyNumberFormat="1" applyFont="1" applyFill="1" applyBorder="1" applyAlignment="1">
      <alignment horizontal="center" vertical="center"/>
    </xf>
    <xf numFmtId="166" fontId="11" fillId="0" borderId="0" xfId="4" applyNumberFormat="1" applyFont="1" applyAlignment="1">
      <alignment horizontal="center" vertical="center"/>
    </xf>
    <xf numFmtId="164" fontId="17" fillId="0" borderId="8" xfId="0" applyNumberFormat="1" applyFont="1" applyFill="1" applyBorder="1" applyAlignment="1" applyProtection="1">
      <alignment horizontal="center" vertical="center" wrapText="1"/>
      <protection locked="0"/>
    </xf>
    <xf numFmtId="14" fontId="3" fillId="0" borderId="8" xfId="4" applyNumberFormat="1" applyFont="1" applyBorder="1" applyAlignment="1">
      <alignment horizontal="center" vertical="center"/>
    </xf>
    <xf numFmtId="14" fontId="3" fillId="0" borderId="8" xfId="4" applyNumberFormat="1" applyFont="1" applyFill="1" applyBorder="1" applyAlignment="1">
      <alignment horizontal="center" vertical="center"/>
    </xf>
    <xf numFmtId="0" fontId="3" fillId="0" borderId="8" xfId="4" applyFont="1" applyBorder="1" applyAlignment="1" applyProtection="1">
      <alignment horizontal="justify" vertical="top" wrapText="1"/>
      <protection locked="0"/>
    </xf>
    <xf numFmtId="0" fontId="3" fillId="0" borderId="8" xfId="4" applyFont="1" applyFill="1" applyBorder="1" applyAlignment="1">
      <alignment horizontal="center" vertical="center" wrapText="1"/>
    </xf>
    <xf numFmtId="0" fontId="12" fillId="4" borderId="0" xfId="4" applyFont="1" applyFill="1" applyAlignment="1">
      <alignment horizontal="center" vertical="center"/>
    </xf>
    <xf numFmtId="9" fontId="3" fillId="7" borderId="0" xfId="5" applyFont="1" applyFill="1" applyAlignment="1">
      <alignment horizontal="center" vertical="center"/>
    </xf>
    <xf numFmtId="0" fontId="3" fillId="0" borderId="0" xfId="4" applyFont="1" applyFill="1" applyAlignment="1">
      <alignment horizontal="left" vertical="center"/>
    </xf>
    <xf numFmtId="0" fontId="3" fillId="0" borderId="8" xfId="0" applyFont="1" applyFill="1" applyBorder="1" applyAlignment="1" applyProtection="1">
      <alignment horizontal="left" vertical="center" wrapText="1"/>
      <protection locked="0"/>
    </xf>
    <xf numFmtId="6" fontId="3" fillId="0" borderId="0" xfId="4" applyNumberFormat="1" applyFont="1" applyAlignment="1">
      <alignment horizontal="center" vertical="center"/>
    </xf>
    <xf numFmtId="10" fontId="3" fillId="0" borderId="8" xfId="6" applyNumberFormat="1" applyFont="1" applyFill="1" applyBorder="1" applyAlignment="1">
      <alignment horizontal="center" vertical="center"/>
    </xf>
    <xf numFmtId="9" fontId="3" fillId="0" borderId="8" xfId="6" applyNumberFormat="1" applyFont="1" applyFill="1" applyBorder="1" applyAlignment="1">
      <alignment horizontal="center" vertical="center"/>
    </xf>
    <xf numFmtId="0" fontId="11" fillId="5" borderId="8" xfId="0" applyFont="1" applyFill="1" applyBorder="1" applyAlignment="1" applyProtection="1">
      <alignment horizontal="center" vertical="top" wrapText="1"/>
      <protection locked="0"/>
    </xf>
    <xf numFmtId="9" fontId="15" fillId="0" borderId="8" xfId="4" applyNumberFormat="1" applyFont="1" applyFill="1" applyBorder="1" applyAlignment="1">
      <alignment horizontal="center" vertical="center" wrapText="1"/>
    </xf>
    <xf numFmtId="0" fontId="11" fillId="5" borderId="8" xfId="0" applyFont="1" applyFill="1" applyBorder="1" applyAlignment="1" applyProtection="1">
      <alignment horizontal="center" vertical="center" wrapText="1"/>
      <protection locked="0"/>
    </xf>
    <xf numFmtId="164" fontId="11" fillId="5" borderId="8" xfId="0" applyNumberFormat="1" applyFont="1" applyFill="1" applyBorder="1" applyAlignment="1" applyProtection="1">
      <alignment horizontal="center" vertical="center" wrapText="1"/>
      <protection locked="0"/>
    </xf>
    <xf numFmtId="0" fontId="18" fillId="5" borderId="8"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3" fillId="5" borderId="8" xfId="0" applyFont="1" applyFill="1" applyBorder="1" applyAlignment="1">
      <alignment horizontal="center" vertical="center" wrapText="1"/>
    </xf>
    <xf numFmtId="9" fontId="19" fillId="0" borderId="8" xfId="0" applyNumberFormat="1" applyFont="1" applyFill="1" applyBorder="1" applyAlignment="1" applyProtection="1">
      <alignment horizontal="center" vertical="center" wrapText="1"/>
      <protection locked="0"/>
    </xf>
    <xf numFmtId="0" fontId="19" fillId="0" borderId="8" xfId="0" applyNumberFormat="1" applyFont="1" applyFill="1" applyBorder="1" applyAlignment="1" applyProtection="1">
      <alignment horizontal="center" vertical="center" wrapText="1"/>
      <protection locked="0"/>
    </xf>
    <xf numFmtId="0" fontId="2" fillId="0" borderId="12" xfId="4" applyFont="1" applyBorder="1" applyAlignment="1">
      <alignment horizontal="left"/>
    </xf>
    <xf numFmtId="0" fontId="3" fillId="0" borderId="13" xfId="4" applyFont="1" applyBorder="1" applyAlignment="1">
      <alignment horizontal="left"/>
    </xf>
    <xf numFmtId="0" fontId="3" fillId="0" borderId="13" xfId="4" applyFont="1" applyFill="1" applyBorder="1" applyAlignment="1">
      <alignment horizontal="left"/>
    </xf>
    <xf numFmtId="0" fontId="3" fillId="0" borderId="13" xfId="4" applyFont="1" applyFill="1" applyBorder="1" applyAlignment="1">
      <alignment horizontal="center" vertical="center"/>
    </xf>
    <xf numFmtId="0" fontId="3" fillId="0" borderId="14" xfId="4" applyFont="1" applyBorder="1" applyAlignment="1">
      <alignment horizontal="left"/>
    </xf>
    <xf numFmtId="0" fontId="2" fillId="0" borderId="0" xfId="0" applyFont="1" applyAlignment="1">
      <alignment horizontal="left"/>
    </xf>
    <xf numFmtId="0" fontId="3" fillId="0" borderId="0" xfId="0" applyFont="1" applyAlignment="1">
      <alignment horizontal="left"/>
    </xf>
    <xf numFmtId="0" fontId="9" fillId="0" borderId="0" xfId="0" applyFont="1" applyAlignment="1">
      <alignment horizontal="left"/>
    </xf>
    <xf numFmtId="0" fontId="3" fillId="0" borderId="0" xfId="0" applyFont="1" applyAlignment="1">
      <alignment horizontal="center"/>
    </xf>
    <xf numFmtId="0" fontId="3" fillId="0" borderId="0" xfId="0" applyNumberFormat="1"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7" fillId="0" borderId="1" xfId="0" applyFont="1" applyBorder="1" applyAlignment="1">
      <alignment horizontal="left"/>
    </xf>
    <xf numFmtId="0" fontId="5" fillId="0" borderId="2" xfId="0" applyFont="1" applyBorder="1" applyAlignment="1">
      <alignment horizontal="centerContinuous"/>
    </xf>
    <xf numFmtId="0" fontId="26" fillId="0" borderId="2" xfId="0" applyFont="1" applyBorder="1" applyAlignment="1">
      <alignment horizontal="centerContinuous"/>
    </xf>
    <xf numFmtId="0" fontId="5" fillId="0" borderId="2" xfId="0" applyFont="1" applyBorder="1" applyAlignment="1">
      <alignment horizontal="center"/>
    </xf>
    <xf numFmtId="0" fontId="3" fillId="0" borderId="3" xfId="0" applyFont="1" applyBorder="1" applyAlignment="1">
      <alignment horizontal="left"/>
    </xf>
    <xf numFmtId="0" fontId="7" fillId="0" borderId="4" xfId="0" applyFont="1" applyBorder="1" applyAlignment="1">
      <alignment horizontal="left"/>
    </xf>
    <xf numFmtId="0" fontId="5" fillId="0" borderId="0" xfId="0" applyFont="1" applyBorder="1" applyAlignment="1">
      <alignment horizontal="centerContinuous"/>
    </xf>
    <xf numFmtId="0" fontId="3" fillId="0" borderId="5" xfId="0" applyFont="1" applyBorder="1" applyAlignment="1">
      <alignment horizontal="left"/>
    </xf>
    <xf numFmtId="0" fontId="2" fillId="0" borderId="4" xfId="0" applyFont="1" applyBorder="1" applyAlignment="1">
      <alignment horizontal="left"/>
    </xf>
    <xf numFmtId="0" fontId="3" fillId="0" borderId="0" xfId="0" applyFont="1" applyBorder="1" applyAlignment="1">
      <alignment horizontal="left"/>
    </xf>
    <xf numFmtId="0" fontId="9" fillId="0" borderId="0" xfId="0" applyFont="1" applyBorder="1" applyAlignment="1">
      <alignment horizontal="left"/>
    </xf>
    <xf numFmtId="0" fontId="3" fillId="0" borderId="0" xfId="0" applyFont="1" applyBorder="1" applyAlignment="1">
      <alignment horizontal="center"/>
    </xf>
    <xf numFmtId="0" fontId="2" fillId="0" borderId="4" xfId="0" applyFont="1" applyBorder="1" applyAlignment="1">
      <alignment horizontal="left" vertical="center"/>
    </xf>
    <xf numFmtId="0" fontId="5" fillId="0" borderId="15" xfId="0" applyFont="1" applyBorder="1" applyAlignment="1">
      <alignment vertical="center"/>
    </xf>
    <xf numFmtId="0" fontId="5" fillId="0" borderId="16" xfId="0" applyFont="1" applyBorder="1" applyAlignment="1">
      <alignment vertical="center"/>
    </xf>
    <xf numFmtId="0" fontId="3" fillId="0" borderId="16" xfId="0" applyFont="1" applyBorder="1" applyAlignment="1">
      <alignment vertical="center" wrapText="1"/>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5" fillId="0" borderId="18" xfId="0" applyFont="1" applyBorder="1" applyAlignment="1" applyProtection="1">
      <alignment horizontal="left" vertical="top"/>
    </xf>
    <xf numFmtId="0" fontId="3" fillId="0" borderId="18" xfId="0" applyFont="1" applyBorder="1" applyAlignment="1" applyProtection="1">
      <alignment horizontal="left" wrapText="1"/>
    </xf>
    <xf numFmtId="0" fontId="9" fillId="0" borderId="18" xfId="0" applyFont="1" applyBorder="1" applyAlignment="1" applyProtection="1">
      <alignment wrapText="1"/>
    </xf>
    <xf numFmtId="0" fontId="3" fillId="0" borderId="18" xfId="0" applyFont="1" applyBorder="1" applyAlignment="1" applyProtection="1">
      <alignment wrapText="1"/>
    </xf>
    <xf numFmtId="0" fontId="3" fillId="0" borderId="18" xfId="0" applyFont="1" applyBorder="1" applyAlignment="1" applyProtection="1">
      <alignment horizontal="center" wrapText="1"/>
    </xf>
    <xf numFmtId="0" fontId="5" fillId="0" borderId="0" xfId="0" applyFont="1" applyBorder="1" applyAlignment="1"/>
    <xf numFmtId="0" fontId="5" fillId="0" borderId="0" xfId="0" applyFont="1" applyBorder="1" applyAlignment="1">
      <alignment wrapText="1"/>
    </xf>
    <xf numFmtId="0" fontId="3" fillId="0" borderId="6" xfId="0" applyFont="1" applyBorder="1" applyAlignment="1">
      <alignment wrapText="1"/>
    </xf>
    <xf numFmtId="0" fontId="9" fillId="0" borderId="0" xfId="0" applyFont="1" applyBorder="1" applyAlignment="1">
      <alignment wrapText="1"/>
    </xf>
    <xf numFmtId="0" fontId="9" fillId="0" borderId="6" xfId="0" applyFont="1" applyBorder="1" applyAlignment="1">
      <alignment wrapText="1"/>
    </xf>
    <xf numFmtId="0" fontId="3" fillId="0" borderId="6" xfId="0" applyFont="1" applyBorder="1" applyAlignment="1">
      <alignment horizontal="center" wrapText="1"/>
    </xf>
    <xf numFmtId="0" fontId="3" fillId="0" borderId="6" xfId="0" applyFont="1" applyBorder="1" applyAlignment="1"/>
    <xf numFmtId="0" fontId="9" fillId="0" borderId="7" xfId="0" applyFont="1" applyBorder="1" applyAlignment="1">
      <alignment wrapText="1"/>
    </xf>
    <xf numFmtId="0" fontId="3" fillId="0" borderId="7" xfId="0" applyFont="1" applyBorder="1" applyAlignment="1">
      <alignment wrapText="1"/>
    </xf>
    <xf numFmtId="0" fontId="3" fillId="0" borderId="7" xfId="0" applyFont="1" applyBorder="1" applyAlignment="1">
      <alignment horizontal="center" wrapText="1"/>
    </xf>
    <xf numFmtId="0" fontId="5" fillId="0" borderId="0" xfId="0" applyFont="1" applyBorder="1" applyAlignment="1">
      <alignment horizontal="left"/>
    </xf>
    <xf numFmtId="0" fontId="5" fillId="0" borderId="0" xfId="0" applyFont="1" applyBorder="1" applyAlignment="1">
      <alignment horizontal="left" wrapText="1"/>
    </xf>
    <xf numFmtId="0" fontId="3" fillId="0" borderId="19" xfId="0" applyFont="1" applyBorder="1" applyAlignment="1">
      <alignment horizontal="justify" wrapText="1"/>
    </xf>
    <xf numFmtId="0" fontId="9" fillId="0" borderId="0" xfId="0" applyFont="1" applyBorder="1" applyAlignment="1">
      <alignment horizontal="justify" wrapText="1"/>
    </xf>
    <xf numFmtId="0" fontId="3" fillId="0" borderId="0" xfId="0" applyFont="1" applyBorder="1" applyAlignment="1">
      <alignment horizontal="justify" wrapText="1"/>
    </xf>
    <xf numFmtId="0" fontId="3" fillId="0" borderId="0" xfId="0" applyFont="1" applyBorder="1" applyAlignment="1">
      <alignment horizontal="center" wrapText="1"/>
    </xf>
    <xf numFmtId="0" fontId="7" fillId="0" borderId="4" xfId="0" applyFont="1" applyBorder="1" applyAlignment="1">
      <alignment horizontal="left" vertical="center"/>
    </xf>
    <xf numFmtId="0" fontId="6" fillId="0" borderId="10" xfId="0" applyFont="1" applyBorder="1" applyAlignment="1">
      <alignment horizontal="center" vertical="center" wrapText="1"/>
    </xf>
    <xf numFmtId="0" fontId="2" fillId="0" borderId="4" xfId="0" applyFont="1" applyBorder="1" applyAlignment="1">
      <alignment horizontal="left" wrapText="1"/>
    </xf>
    <xf numFmtId="0" fontId="6" fillId="0" borderId="9" xfId="0" applyFont="1" applyBorder="1" applyAlignment="1">
      <alignment horizontal="center" vertical="center" wrapText="1"/>
    </xf>
    <xf numFmtId="0" fontId="3" fillId="0" borderId="5" xfId="0" applyFont="1" applyBorder="1" applyAlignment="1">
      <alignment horizontal="left" wrapText="1"/>
    </xf>
    <xf numFmtId="0" fontId="3" fillId="0" borderId="0" xfId="0" applyNumberFormat="1"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wrapText="1"/>
    </xf>
    <xf numFmtId="164" fontId="3" fillId="5" borderId="24" xfId="0" applyNumberFormat="1" applyFont="1" applyFill="1" applyBorder="1" applyAlignment="1" applyProtection="1">
      <alignment vertical="center" wrapText="1"/>
      <protection locked="0"/>
    </xf>
    <xf numFmtId="0" fontId="9" fillId="5" borderId="24" xfId="0" applyFont="1" applyFill="1" applyBorder="1" applyAlignment="1">
      <alignment horizontal="left" vertical="center" wrapText="1"/>
    </xf>
    <xf numFmtId="165" fontId="3" fillId="8" borderId="24" xfId="0" applyNumberFormat="1" applyFont="1" applyFill="1" applyBorder="1" applyAlignment="1" applyProtection="1">
      <alignment horizontal="center" vertical="center" wrapText="1"/>
      <protection locked="0"/>
    </xf>
    <xf numFmtId="9" fontId="3" fillId="0" borderId="0" xfId="0" applyNumberFormat="1" applyFont="1" applyAlignment="1">
      <alignment horizontal="center" vertical="center"/>
    </xf>
    <xf numFmtId="164" fontId="3" fillId="0" borderId="0" xfId="0" applyNumberFormat="1" applyFont="1" applyAlignment="1">
      <alignment horizontal="left" vertical="center"/>
    </xf>
    <xf numFmtId="9" fontId="3" fillId="0" borderId="0" xfId="3" applyFont="1" applyAlignment="1">
      <alignment horizontal="center" vertical="center"/>
    </xf>
    <xf numFmtId="164" fontId="3" fillId="5" borderId="28" xfId="0" applyNumberFormat="1" applyFont="1" applyFill="1" applyBorder="1" applyAlignment="1" applyProtection="1">
      <alignment vertical="center" wrapText="1"/>
      <protection locked="0"/>
    </xf>
    <xf numFmtId="0" fontId="9" fillId="5" borderId="28" xfId="0" applyFont="1" applyFill="1" applyBorder="1" applyAlignment="1">
      <alignment horizontal="left" vertical="center" wrapText="1"/>
    </xf>
    <xf numFmtId="165" fontId="3" fillId="8" borderId="28" xfId="0" applyNumberFormat="1" applyFont="1" applyFill="1" applyBorder="1" applyAlignment="1" applyProtection="1">
      <alignment horizontal="center" vertical="center" wrapText="1"/>
      <protection locked="0"/>
    </xf>
    <xf numFmtId="0" fontId="3" fillId="0" borderId="0" xfId="0" applyNumberFormat="1" applyFont="1" applyAlignment="1">
      <alignment horizontal="left"/>
    </xf>
    <xf numFmtId="0" fontId="15" fillId="0" borderId="5" xfId="0" applyFont="1" applyBorder="1" applyAlignment="1">
      <alignment horizontal="left"/>
    </xf>
    <xf numFmtId="0" fontId="15" fillId="0" borderId="0" xfId="0" applyNumberFormat="1" applyFont="1" applyAlignment="1">
      <alignment horizontal="left"/>
    </xf>
    <xf numFmtId="0" fontId="15" fillId="0" borderId="0" xfId="0" applyFont="1" applyAlignment="1">
      <alignment horizontal="left"/>
    </xf>
    <xf numFmtId="164" fontId="9" fillId="5" borderId="28" xfId="0" applyNumberFormat="1" applyFont="1" applyFill="1" applyBorder="1" applyAlignment="1" applyProtection="1">
      <alignment horizontal="center" vertical="center" wrapText="1"/>
      <protection locked="0"/>
    </xf>
    <xf numFmtId="164" fontId="3" fillId="5" borderId="28" xfId="0" applyNumberFormat="1" applyFont="1" applyFill="1" applyBorder="1" applyAlignment="1" applyProtection="1">
      <alignment horizontal="center" vertical="center" wrapText="1"/>
      <protection locked="0"/>
    </xf>
    <xf numFmtId="164" fontId="3" fillId="5" borderId="31" xfId="0" applyNumberFormat="1" applyFont="1" applyFill="1" applyBorder="1" applyAlignment="1" applyProtection="1">
      <alignment horizontal="center" vertical="center" wrapText="1"/>
      <protection locked="0"/>
    </xf>
    <xf numFmtId="0" fontId="15" fillId="0" borderId="0" xfId="0" applyNumberFormat="1" applyFont="1" applyAlignment="1">
      <alignment horizontal="center" vertical="center"/>
    </xf>
    <xf numFmtId="164" fontId="9" fillId="5" borderId="28" xfId="0" applyNumberFormat="1" applyFont="1" applyFill="1" applyBorder="1" applyAlignment="1" applyProtection="1">
      <alignment horizontal="left" vertical="center" wrapText="1"/>
      <protection locked="0"/>
    </xf>
    <xf numFmtId="0" fontId="9" fillId="5" borderId="28" xfId="0" applyFont="1" applyFill="1" applyBorder="1" applyAlignment="1" applyProtection="1">
      <alignment horizontal="left" vertical="center" wrapText="1"/>
      <protection locked="0"/>
    </xf>
    <xf numFmtId="164" fontId="9" fillId="5" borderId="32" xfId="0" applyNumberFormat="1" applyFont="1" applyFill="1" applyBorder="1" applyAlignment="1" applyProtection="1">
      <alignment horizontal="center" vertical="center" wrapText="1"/>
      <protection locked="0"/>
    </xf>
    <xf numFmtId="9" fontId="3" fillId="0" borderId="28" xfId="0" applyNumberFormat="1" applyFont="1" applyFill="1" applyBorder="1" applyAlignment="1" applyProtection="1">
      <alignment horizontal="center" vertical="center" wrapText="1"/>
      <protection locked="0"/>
    </xf>
    <xf numFmtId="164" fontId="3" fillId="5" borderId="32" xfId="0" applyNumberFormat="1" applyFont="1" applyFill="1" applyBorder="1" applyAlignment="1" applyProtection="1">
      <alignment horizontal="center" vertical="center" wrapText="1"/>
      <protection locked="0"/>
    </xf>
    <xf numFmtId="164" fontId="3" fillId="5" borderId="33" xfId="0" applyNumberFormat="1" applyFont="1" applyFill="1" applyBorder="1" applyAlignment="1" applyProtection="1">
      <alignment horizontal="center" vertical="center" wrapText="1"/>
      <protection locked="0"/>
    </xf>
    <xf numFmtId="165" fontId="9" fillId="0" borderId="28" xfId="0" applyNumberFormat="1" applyFont="1" applyFill="1" applyBorder="1" applyAlignment="1" applyProtection="1">
      <alignment horizontal="left" vertical="center" wrapText="1"/>
      <protection locked="0"/>
    </xf>
    <xf numFmtId="0" fontId="3" fillId="0" borderId="28" xfId="0" applyFont="1" applyFill="1" applyBorder="1" applyAlignment="1">
      <alignment horizontal="center" vertical="center" wrapText="1"/>
    </xf>
    <xf numFmtId="165" fontId="3" fillId="0" borderId="28" xfId="0" applyNumberFormat="1" applyFont="1" applyFill="1" applyBorder="1" applyAlignment="1" applyProtection="1">
      <alignment horizontal="center" vertical="center" wrapText="1"/>
      <protection locked="0"/>
    </xf>
    <xf numFmtId="165" fontId="9" fillId="0" borderId="28" xfId="0" applyNumberFormat="1" applyFont="1" applyFill="1" applyBorder="1" applyAlignment="1" applyProtection="1">
      <alignment horizontal="left" vertical="top" wrapText="1"/>
      <protection locked="0"/>
    </xf>
    <xf numFmtId="0" fontId="27" fillId="0" borderId="28" xfId="0" applyFont="1" applyFill="1" applyBorder="1" applyAlignment="1">
      <alignment horizontal="left" vertical="center" wrapText="1"/>
    </xf>
    <xf numFmtId="164" fontId="3" fillId="5" borderId="27" xfId="0" applyNumberFormat="1" applyFont="1" applyFill="1" applyBorder="1" applyAlignment="1" applyProtection="1">
      <alignment horizontal="center" vertical="center" wrapText="1"/>
      <protection locked="0"/>
    </xf>
    <xf numFmtId="164" fontId="3" fillId="5" borderId="29" xfId="0" applyNumberFormat="1" applyFont="1" applyFill="1" applyBorder="1" applyAlignment="1" applyProtection="1">
      <alignment horizontal="center" vertical="center" wrapText="1"/>
      <protection locked="0"/>
    </xf>
    <xf numFmtId="165" fontId="27" fillId="0" borderId="28" xfId="0" applyNumberFormat="1" applyFont="1" applyFill="1" applyBorder="1" applyAlignment="1">
      <alignment horizontal="left" vertical="center" wrapText="1"/>
    </xf>
    <xf numFmtId="165" fontId="28" fillId="5" borderId="28" xfId="0" applyNumberFormat="1" applyFont="1" applyFill="1" applyBorder="1" applyAlignment="1">
      <alignment horizontal="left" vertical="center" wrapText="1"/>
    </xf>
    <xf numFmtId="165" fontId="9" fillId="5" borderId="28" xfId="0" applyNumberFormat="1" applyFont="1" applyFill="1" applyBorder="1" applyAlignment="1" applyProtection="1">
      <alignment horizontal="left" vertical="center" wrapText="1"/>
      <protection locked="0"/>
    </xf>
    <xf numFmtId="164" fontId="3" fillId="0" borderId="31" xfId="0" applyNumberFormat="1" applyFont="1" applyFill="1" applyBorder="1" applyAlignment="1" applyProtection="1">
      <alignment horizontal="center" vertical="center" wrapText="1"/>
      <protection locked="0"/>
    </xf>
    <xf numFmtId="9" fontId="3" fillId="0" borderId="28" xfId="3" applyFont="1" applyFill="1" applyBorder="1" applyAlignment="1" applyProtection="1">
      <alignment horizontal="center" vertical="center" wrapText="1"/>
      <protection locked="0"/>
    </xf>
    <xf numFmtId="9" fontId="15" fillId="0" borderId="0" xfId="3" applyNumberFormat="1" applyFont="1" applyAlignment="1">
      <alignment horizontal="center" vertical="center"/>
    </xf>
    <xf numFmtId="165" fontId="3" fillId="5" borderId="28" xfId="0" applyNumberFormat="1" applyFont="1" applyFill="1" applyBorder="1" applyAlignment="1" applyProtection="1">
      <alignment horizontal="center" vertical="center" wrapText="1"/>
      <protection locked="0"/>
    </xf>
    <xf numFmtId="9" fontId="15" fillId="0" borderId="0" xfId="0" applyNumberFormat="1" applyFont="1" applyAlignment="1">
      <alignment horizontal="center" vertical="center"/>
    </xf>
    <xf numFmtId="164" fontId="3" fillId="5" borderId="36" xfId="0" applyNumberFormat="1" applyFont="1" applyFill="1" applyBorder="1" applyAlignment="1" applyProtection="1">
      <alignment horizontal="center" vertical="center" wrapText="1"/>
      <protection locked="0"/>
    </xf>
    <xf numFmtId="0" fontId="3" fillId="0" borderId="28" xfId="0" applyFont="1" applyFill="1" applyBorder="1" applyAlignment="1">
      <alignment horizontal="center" vertical="center"/>
    </xf>
    <xf numFmtId="164" fontId="3" fillId="0" borderId="33" xfId="0" applyNumberFormat="1" applyFont="1" applyFill="1" applyBorder="1" applyAlignment="1" applyProtection="1">
      <alignment horizontal="center" vertical="center" wrapText="1"/>
      <protection locked="0"/>
    </xf>
    <xf numFmtId="164" fontId="3" fillId="5" borderId="24" xfId="0" applyNumberFormat="1" applyFont="1" applyFill="1" applyBorder="1" applyAlignment="1" applyProtection="1">
      <alignment horizontal="center" vertical="center" wrapText="1"/>
      <protection locked="0"/>
    </xf>
    <xf numFmtId="164" fontId="3" fillId="5" borderId="35" xfId="0" applyNumberFormat="1" applyFont="1" applyFill="1" applyBorder="1" applyAlignment="1" applyProtection="1">
      <alignment horizontal="center" vertical="center" wrapText="1"/>
      <protection locked="0"/>
    </xf>
    <xf numFmtId="164" fontId="9" fillId="0" borderId="32" xfId="0" applyNumberFormat="1" applyFont="1" applyFill="1" applyBorder="1" applyAlignment="1" applyProtection="1">
      <alignment vertical="center" wrapText="1"/>
      <protection locked="0"/>
    </xf>
    <xf numFmtId="164" fontId="3" fillId="5" borderId="32" xfId="0" applyNumberFormat="1" applyFont="1" applyFill="1" applyBorder="1" applyAlignment="1" applyProtection="1">
      <alignment vertical="center" wrapText="1"/>
      <protection locked="0"/>
    </xf>
    <xf numFmtId="164" fontId="9" fillId="0" borderId="28" xfId="0" applyNumberFormat="1" applyFont="1" applyFill="1" applyBorder="1" applyAlignment="1" applyProtection="1">
      <alignment horizontal="center" vertical="center" wrapText="1"/>
      <protection locked="0"/>
    </xf>
    <xf numFmtId="165" fontId="9" fillId="5" borderId="32" xfId="0" applyNumberFormat="1" applyFont="1" applyFill="1" applyBorder="1" applyAlignment="1" applyProtection="1">
      <alignment horizontal="center" vertical="center" wrapText="1"/>
      <protection locked="0"/>
    </xf>
    <xf numFmtId="165" fontId="3" fillId="5" borderId="32" xfId="0" applyNumberFormat="1" applyFont="1" applyFill="1" applyBorder="1" applyAlignment="1" applyProtection="1">
      <alignment horizontal="center" vertical="center" wrapText="1"/>
      <protection locked="0"/>
    </xf>
    <xf numFmtId="165" fontId="3" fillId="5" borderId="33" xfId="0" applyNumberFormat="1" applyFont="1" applyFill="1" applyBorder="1" applyAlignment="1" applyProtection="1">
      <alignment horizontal="center" vertical="center" wrapText="1"/>
      <protection locked="0"/>
    </xf>
    <xf numFmtId="164" fontId="3" fillId="5" borderId="37" xfId="0" applyNumberFormat="1" applyFont="1" applyFill="1" applyBorder="1" applyAlignment="1" applyProtection="1">
      <alignment vertical="center" wrapText="1"/>
      <protection locked="0"/>
    </xf>
    <xf numFmtId="0" fontId="15" fillId="0" borderId="28" xfId="0" applyFont="1" applyBorder="1" applyAlignment="1">
      <alignment horizontal="left"/>
    </xf>
    <xf numFmtId="164" fontId="3" fillId="5" borderId="27" xfId="0" applyNumberFormat="1" applyFont="1" applyFill="1" applyBorder="1" applyAlignment="1" applyProtection="1">
      <alignment vertical="center" wrapText="1"/>
      <protection locked="0"/>
    </xf>
    <xf numFmtId="0" fontId="15" fillId="0" borderId="29" xfId="0" applyFont="1" applyBorder="1" applyAlignment="1">
      <alignment horizontal="left"/>
    </xf>
    <xf numFmtId="0" fontId="9" fillId="0" borderId="28" xfId="0" applyFont="1" applyFill="1" applyBorder="1" applyAlignment="1" applyProtection="1">
      <alignment horizontal="left" vertical="center" wrapText="1"/>
      <protection locked="0"/>
    </xf>
    <xf numFmtId="9" fontId="3" fillId="5" borderId="31" xfId="0" applyNumberFormat="1" applyFont="1" applyFill="1" applyBorder="1" applyAlignment="1" applyProtection="1">
      <alignment horizontal="center" vertical="center" wrapText="1"/>
      <protection locked="0"/>
    </xf>
    <xf numFmtId="164" fontId="3" fillId="0" borderId="28" xfId="0" applyNumberFormat="1" applyFont="1" applyFill="1" applyBorder="1" applyAlignment="1" applyProtection="1">
      <alignment horizontal="center" vertical="center" wrapText="1"/>
      <protection locked="0"/>
    </xf>
    <xf numFmtId="164" fontId="9" fillId="0" borderId="28" xfId="0" applyNumberFormat="1" applyFont="1" applyFill="1" applyBorder="1" applyAlignment="1" applyProtection="1">
      <alignment horizontal="left" vertical="center" wrapText="1"/>
      <protection locked="0"/>
    </xf>
    <xf numFmtId="0" fontId="3" fillId="0" borderId="32" xfId="0" applyFont="1" applyFill="1" applyBorder="1" applyAlignment="1">
      <alignment horizontal="center" vertical="center"/>
    </xf>
    <xf numFmtId="164" fontId="9" fillId="0" borderId="24" xfId="0" applyNumberFormat="1" applyFont="1" applyFill="1" applyBorder="1" applyAlignment="1" applyProtection="1">
      <alignment horizontal="center" vertical="center" wrapText="1"/>
      <protection locked="0"/>
    </xf>
    <xf numFmtId="0" fontId="15" fillId="0" borderId="24" xfId="0" applyFont="1" applyBorder="1" applyAlignment="1">
      <alignment horizontal="left"/>
    </xf>
    <xf numFmtId="164" fontId="9" fillId="0" borderId="32" xfId="0" applyNumberFormat="1" applyFont="1" applyFill="1" applyBorder="1" applyAlignment="1" applyProtection="1">
      <alignment horizontal="center" vertical="center" wrapText="1"/>
      <protection locked="0"/>
    </xf>
    <xf numFmtId="164" fontId="3" fillId="5" borderId="29" xfId="0" applyNumberFormat="1" applyFont="1" applyFill="1" applyBorder="1" applyAlignment="1" applyProtection="1">
      <alignment vertical="center" wrapText="1"/>
      <protection locked="0"/>
    </xf>
    <xf numFmtId="0" fontId="15" fillId="0" borderId="0" xfId="0" applyFont="1" applyAlignment="1">
      <alignment horizontal="left" vertical="center"/>
    </xf>
    <xf numFmtId="1" fontId="15" fillId="9" borderId="28" xfId="0" applyNumberFormat="1" applyFont="1" applyFill="1" applyBorder="1" applyAlignment="1">
      <alignment horizontal="center" vertical="center"/>
    </xf>
    <xf numFmtId="0" fontId="3" fillId="4" borderId="28" xfId="0" applyFont="1" applyFill="1" applyBorder="1" applyAlignment="1">
      <alignment horizontal="left" wrapText="1"/>
    </xf>
    <xf numFmtId="164" fontId="9" fillId="4" borderId="28" xfId="0" applyNumberFormat="1" applyFont="1" applyFill="1" applyBorder="1" applyAlignment="1" applyProtection="1">
      <alignment horizontal="center" vertical="center" wrapText="1"/>
      <protection locked="0"/>
    </xf>
    <xf numFmtId="0" fontId="3" fillId="4" borderId="28" xfId="0" applyFont="1" applyFill="1" applyBorder="1" applyAlignment="1">
      <alignment horizontal="center" vertical="center"/>
    </xf>
    <xf numFmtId="9" fontId="3" fillId="4" borderId="28" xfId="3" applyFont="1" applyFill="1" applyBorder="1" applyAlignment="1" applyProtection="1">
      <alignment horizontal="center" vertical="center" wrapText="1"/>
      <protection locked="0"/>
    </xf>
    <xf numFmtId="164" fontId="3" fillId="5" borderId="39" xfId="0" applyNumberFormat="1" applyFont="1" applyFill="1" applyBorder="1" applyAlignment="1" applyProtection="1">
      <alignment vertical="center" wrapText="1"/>
      <protection locked="0"/>
    </xf>
    <xf numFmtId="0" fontId="15" fillId="0" borderId="40" xfId="0" applyFont="1" applyBorder="1" applyAlignment="1">
      <alignment horizontal="left"/>
    </xf>
    <xf numFmtId="1" fontId="15" fillId="9" borderId="40" xfId="0" applyNumberFormat="1" applyFont="1" applyFill="1" applyBorder="1" applyAlignment="1">
      <alignment horizontal="center" vertical="center"/>
    </xf>
    <xf numFmtId="0" fontId="3" fillId="4" borderId="40" xfId="0" applyFont="1" applyFill="1" applyBorder="1" applyAlignment="1">
      <alignment horizontal="left" vertical="center" wrapText="1"/>
    </xf>
    <xf numFmtId="164" fontId="9" fillId="4" borderId="40" xfId="0" applyNumberFormat="1" applyFont="1" applyFill="1" applyBorder="1" applyAlignment="1" applyProtection="1">
      <alignment horizontal="center" vertical="center" wrapText="1"/>
      <protection locked="0"/>
    </xf>
    <xf numFmtId="0" fontId="3" fillId="4" borderId="40" xfId="0" applyFont="1" applyFill="1" applyBorder="1" applyAlignment="1">
      <alignment horizontal="center" vertical="center"/>
    </xf>
    <xf numFmtId="9" fontId="3" fillId="4" borderId="40" xfId="3" applyFont="1" applyFill="1" applyBorder="1" applyAlignment="1" applyProtection="1">
      <alignment horizontal="center" vertical="center" wrapText="1"/>
      <protection locked="0"/>
    </xf>
    <xf numFmtId="164" fontId="3" fillId="5" borderId="40" xfId="0" applyNumberFormat="1" applyFont="1" applyFill="1" applyBorder="1" applyAlignment="1" applyProtection="1">
      <alignment horizontal="center" vertical="center" wrapText="1"/>
      <protection locked="0"/>
    </xf>
    <xf numFmtId="164" fontId="3" fillId="5" borderId="41" xfId="0" applyNumberFormat="1" applyFont="1" applyFill="1" applyBorder="1" applyAlignment="1" applyProtection="1">
      <alignment horizontal="center" vertical="center" wrapText="1"/>
      <protection locked="0"/>
    </xf>
    <xf numFmtId="0" fontId="3" fillId="0" borderId="12" xfId="0" applyFont="1" applyBorder="1" applyAlignment="1">
      <alignment horizontal="left"/>
    </xf>
    <xf numFmtId="0" fontId="3" fillId="0" borderId="13" xfId="0" applyFont="1" applyBorder="1" applyAlignment="1">
      <alignment horizontal="left"/>
    </xf>
    <xf numFmtId="0" fontId="9" fillId="0" borderId="13" xfId="0" applyFont="1" applyBorder="1" applyAlignment="1">
      <alignment horizontal="left"/>
    </xf>
    <xf numFmtId="0" fontId="3" fillId="0" borderId="13" xfId="0" applyFont="1" applyBorder="1" applyAlignment="1">
      <alignment horizontal="center"/>
    </xf>
    <xf numFmtId="0" fontId="3" fillId="0" borderId="14" xfId="0" applyFont="1" applyBorder="1" applyAlignment="1">
      <alignment horizontal="left"/>
    </xf>
    <xf numFmtId="0" fontId="3" fillId="0" borderId="2" xfId="0" applyFont="1" applyBorder="1" applyAlignment="1">
      <alignment horizontal="center"/>
    </xf>
    <xf numFmtId="0" fontId="3" fillId="0" borderId="17" xfId="0" applyFont="1" applyBorder="1" applyAlignment="1">
      <alignment horizontal="center" vertical="center" wrapText="1"/>
    </xf>
    <xf numFmtId="165" fontId="28" fillId="5" borderId="31" xfId="0" applyNumberFormat="1" applyFont="1" applyFill="1" applyBorder="1" applyAlignment="1">
      <alignment horizontal="center" vertical="center" wrapText="1"/>
    </xf>
    <xf numFmtId="165" fontId="28" fillId="0" borderId="31" xfId="0" applyNumberFormat="1"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3" fillId="0" borderId="8" xfId="4" applyFont="1" applyBorder="1" applyAlignment="1">
      <alignment horizontal="center" vertical="center" wrapText="1"/>
    </xf>
    <xf numFmtId="10" fontId="3" fillId="5" borderId="8" xfId="0" applyNumberFormat="1" applyFont="1" applyFill="1" applyBorder="1" applyAlignment="1" applyProtection="1">
      <alignment horizontal="left" vertical="center" wrapText="1"/>
      <protection locked="0"/>
    </xf>
    <xf numFmtId="0" fontId="29" fillId="5" borderId="8" xfId="0" applyFont="1" applyFill="1" applyBorder="1" applyAlignment="1">
      <alignment horizontal="justify" vertical="center" wrapText="1"/>
    </xf>
    <xf numFmtId="0" fontId="29" fillId="5" borderId="0" xfId="0" applyFont="1" applyFill="1" applyBorder="1" applyAlignment="1">
      <alignment horizontal="justify" vertical="center" wrapText="1"/>
    </xf>
    <xf numFmtId="14" fontId="29" fillId="5" borderId="8" xfId="0" applyNumberFormat="1" applyFont="1" applyFill="1" applyBorder="1" applyAlignment="1">
      <alignment horizontal="center" vertical="center" wrapText="1"/>
    </xf>
    <xf numFmtId="9" fontId="29" fillId="5" borderId="8" xfId="0" applyNumberFormat="1" applyFont="1" applyFill="1" applyBorder="1" applyAlignment="1">
      <alignment horizontal="center" vertical="center" wrapText="1"/>
    </xf>
    <xf numFmtId="164" fontId="3" fillId="0" borderId="8" xfId="4" applyNumberFormat="1" applyFont="1" applyBorder="1" applyAlignment="1" applyProtection="1">
      <alignment horizontal="justify" vertical="top" wrapText="1"/>
      <protection locked="0"/>
    </xf>
    <xf numFmtId="0" fontId="21" fillId="0" borderId="8" xfId="0" applyFont="1" applyBorder="1" applyAlignment="1">
      <alignment horizontal="justify" vertical="top" wrapText="1"/>
    </xf>
    <xf numFmtId="0" fontId="3" fillId="0" borderId="8" xfId="0" applyFont="1" applyBorder="1" applyAlignment="1" applyProtection="1">
      <alignment horizontal="justify" vertical="center" wrapText="1"/>
      <protection locked="0"/>
    </xf>
    <xf numFmtId="14" fontId="3" fillId="0" borderId="8" xfId="0" applyNumberFormat="1" applyFont="1" applyBorder="1" applyAlignment="1" applyProtection="1">
      <alignment horizontal="center" vertical="center" wrapText="1"/>
      <protection locked="0"/>
    </xf>
    <xf numFmtId="9" fontId="3" fillId="0" borderId="8" xfId="0" applyNumberFormat="1" applyFont="1" applyBorder="1" applyAlignment="1" applyProtection="1">
      <alignment horizontal="center" vertical="center" wrapText="1"/>
      <protection locked="0"/>
    </xf>
    <xf numFmtId="0" fontId="3" fillId="0" borderId="8" xfId="4" applyFont="1" applyFill="1" applyBorder="1" applyAlignment="1">
      <alignment horizontal="left"/>
    </xf>
    <xf numFmtId="164" fontId="3" fillId="5" borderId="31" xfId="0" applyNumberFormat="1" applyFont="1" applyFill="1" applyBorder="1" applyAlignment="1" applyProtection="1">
      <alignment horizontal="center" vertical="center" wrapText="1"/>
      <protection locked="0"/>
    </xf>
    <xf numFmtId="0" fontId="3" fillId="0" borderId="8" xfId="4" applyFont="1" applyBorder="1" applyAlignment="1" applyProtection="1">
      <alignment horizontal="center" vertical="center" wrapText="1"/>
      <protection locked="0"/>
    </xf>
    <xf numFmtId="164" fontId="3" fillId="5" borderId="8" xfId="0" applyNumberFormat="1" applyFont="1" applyFill="1" applyBorder="1" applyAlignment="1" applyProtection="1">
      <alignment horizontal="center" vertical="center" wrapText="1"/>
      <protection locked="0"/>
    </xf>
    <xf numFmtId="0" fontId="3" fillId="9" borderId="8" xfId="4" applyFont="1" applyFill="1" applyBorder="1" applyAlignment="1">
      <alignment horizontal="center" vertical="center"/>
    </xf>
    <xf numFmtId="164" fontId="3" fillId="9" borderId="32" xfId="0" applyNumberFormat="1" applyFont="1" applyFill="1" applyBorder="1" applyAlignment="1" applyProtection="1">
      <alignment horizontal="center" vertical="center" wrapText="1"/>
      <protection locked="0"/>
    </xf>
    <xf numFmtId="9" fontId="15" fillId="9" borderId="8" xfId="4" applyNumberFormat="1" applyFont="1" applyFill="1" applyBorder="1" applyAlignment="1">
      <alignment horizontal="center" vertical="center" wrapText="1"/>
    </xf>
    <xf numFmtId="9" fontId="15" fillId="9" borderId="8" xfId="3" applyFont="1" applyFill="1" applyBorder="1" applyAlignment="1">
      <alignment horizontal="center" vertical="center" wrapText="1"/>
    </xf>
    <xf numFmtId="165" fontId="11" fillId="9" borderId="8" xfId="3" applyNumberFormat="1" applyFont="1" applyFill="1" applyBorder="1" applyAlignment="1">
      <alignment horizontal="center" vertical="center"/>
    </xf>
    <xf numFmtId="9" fontId="3" fillId="9" borderId="8" xfId="4" applyNumberFormat="1" applyFont="1" applyFill="1" applyBorder="1" applyAlignment="1">
      <alignment horizontal="center" vertical="center"/>
    </xf>
    <xf numFmtId="9" fontId="3" fillId="9" borderId="8" xfId="4" applyNumberFormat="1" applyFont="1" applyFill="1" applyBorder="1" applyAlignment="1">
      <alignment horizontal="center" vertical="center" wrapText="1"/>
    </xf>
    <xf numFmtId="0" fontId="3" fillId="9" borderId="8" xfId="4" applyFont="1" applyFill="1" applyBorder="1" applyAlignment="1">
      <alignment horizontal="center" vertical="center" wrapText="1"/>
    </xf>
    <xf numFmtId="1" fontId="3" fillId="9" borderId="8" xfId="3" applyNumberFormat="1" applyFont="1" applyFill="1" applyBorder="1" applyAlignment="1">
      <alignment horizontal="center" vertical="center" wrapText="1"/>
    </xf>
    <xf numFmtId="165" fontId="3" fillId="9" borderId="8" xfId="6" applyNumberFormat="1" applyFont="1" applyFill="1" applyBorder="1" applyAlignment="1">
      <alignment horizontal="center" vertical="center" wrapText="1"/>
    </xf>
    <xf numFmtId="0" fontId="19" fillId="9" borderId="8" xfId="0" applyNumberFormat="1" applyFont="1" applyFill="1" applyBorder="1" applyAlignment="1" applyProtection="1">
      <alignment horizontal="center" vertical="center" wrapText="1"/>
      <protection locked="0"/>
    </xf>
    <xf numFmtId="9" fontId="19" fillId="9" borderId="8" xfId="0" applyNumberFormat="1" applyFont="1" applyFill="1" applyBorder="1" applyAlignment="1" applyProtection="1">
      <alignment horizontal="center" vertical="center" wrapText="1"/>
      <protection locked="0"/>
    </xf>
    <xf numFmtId="0" fontId="10" fillId="9" borderId="8" xfId="4" applyNumberFormat="1" applyFont="1" applyFill="1" applyBorder="1" applyAlignment="1">
      <alignment horizontal="center" vertical="center" wrapText="1"/>
    </xf>
    <xf numFmtId="9" fontId="10" fillId="9" borderId="8" xfId="4" applyNumberFormat="1" applyFont="1" applyFill="1" applyBorder="1" applyAlignment="1">
      <alignment horizontal="center" vertical="center" wrapText="1"/>
    </xf>
    <xf numFmtId="0" fontId="10" fillId="9" borderId="8" xfId="3" applyNumberFormat="1" applyFont="1" applyFill="1" applyBorder="1" applyAlignment="1">
      <alignment horizontal="center" vertical="center" wrapText="1"/>
    </xf>
    <xf numFmtId="9" fontId="10" fillId="9" borderId="8" xfId="3" applyFont="1" applyFill="1" applyBorder="1" applyAlignment="1">
      <alignment horizontal="center" vertical="center" wrapText="1"/>
    </xf>
    <xf numFmtId="9" fontId="3" fillId="9" borderId="8" xfId="3" applyFont="1" applyFill="1" applyBorder="1" applyAlignment="1" applyProtection="1">
      <alignment horizontal="center" vertical="center" wrapText="1"/>
      <protection locked="0"/>
    </xf>
    <xf numFmtId="0" fontId="3" fillId="9" borderId="8" xfId="3" applyNumberFormat="1" applyFont="1" applyFill="1" applyBorder="1" applyAlignment="1" applyProtection="1">
      <alignment horizontal="center" vertical="center" wrapText="1"/>
      <protection locked="0"/>
    </xf>
    <xf numFmtId="0" fontId="3" fillId="9" borderId="8" xfId="4" applyFont="1" applyFill="1" applyBorder="1" applyAlignment="1" applyProtection="1">
      <alignment horizontal="center" vertical="center" wrapText="1"/>
      <protection locked="0"/>
    </xf>
    <xf numFmtId="9" fontId="3" fillId="9" borderId="8" xfId="4" applyNumberFormat="1" applyFont="1" applyFill="1" applyBorder="1" applyAlignment="1" applyProtection="1">
      <alignment horizontal="center" vertical="center" wrapText="1"/>
      <protection locked="0"/>
    </xf>
    <xf numFmtId="165" fontId="3" fillId="9" borderId="28" xfId="0" applyNumberFormat="1" applyFont="1" applyFill="1" applyBorder="1" applyAlignment="1" applyProtection="1">
      <alignment horizontal="center" vertical="center" wrapText="1"/>
      <protection locked="0"/>
    </xf>
    <xf numFmtId="165" fontId="28" fillId="9" borderId="28" xfId="0" applyNumberFormat="1" applyFont="1" applyFill="1" applyBorder="1" applyAlignment="1">
      <alignment horizontal="center" vertical="center" wrapText="1"/>
    </xf>
    <xf numFmtId="0" fontId="3" fillId="5" borderId="8" xfId="4" applyFont="1" applyFill="1" applyBorder="1" applyAlignment="1" applyProtection="1">
      <alignment horizontal="justify" vertical="top" wrapText="1"/>
      <protection locked="0"/>
    </xf>
    <xf numFmtId="10" fontId="3" fillId="9" borderId="8" xfId="4" applyNumberFormat="1" applyFont="1" applyFill="1" applyBorder="1" applyAlignment="1" applyProtection="1">
      <alignment horizontal="center" vertical="center" wrapText="1"/>
      <protection locked="0"/>
    </xf>
    <xf numFmtId="9" fontId="11" fillId="9" borderId="8" xfId="4" applyNumberFormat="1" applyFont="1" applyFill="1" applyBorder="1" applyAlignment="1" applyProtection="1">
      <alignment horizontal="center" vertical="center" wrapText="1"/>
      <protection locked="0"/>
    </xf>
    <xf numFmtId="0" fontId="11" fillId="9" borderId="8" xfId="4" applyFont="1" applyFill="1" applyBorder="1" applyAlignment="1" applyProtection="1">
      <alignment horizontal="center" vertical="center" wrapText="1"/>
      <protection locked="0"/>
    </xf>
    <xf numFmtId="9" fontId="11" fillId="9" borderId="8" xfId="3" applyFont="1" applyFill="1" applyBorder="1" applyAlignment="1" applyProtection="1">
      <alignment horizontal="center" vertical="center" wrapText="1"/>
      <protection locked="0"/>
    </xf>
    <xf numFmtId="9" fontId="11" fillId="9" borderId="8" xfId="4" applyNumberFormat="1" applyFont="1" applyFill="1" applyBorder="1" applyAlignment="1">
      <alignment horizontal="center" vertical="center"/>
    </xf>
    <xf numFmtId="0" fontId="3" fillId="9" borderId="8" xfId="4" applyNumberFormat="1" applyFont="1" applyFill="1" applyBorder="1" applyAlignment="1">
      <alignment horizontal="center" vertical="center"/>
    </xf>
    <xf numFmtId="164" fontId="3" fillId="9" borderId="28" xfId="0" applyNumberFormat="1" applyFont="1" applyFill="1" applyBorder="1" applyAlignment="1" applyProtection="1">
      <alignment horizontal="center" vertical="center" wrapText="1"/>
      <protection locked="0"/>
    </xf>
    <xf numFmtId="0" fontId="3" fillId="9" borderId="28" xfId="1" applyNumberFormat="1" applyFont="1" applyFill="1" applyBorder="1" applyAlignment="1" applyProtection="1">
      <alignment horizontal="center" vertical="center" wrapText="1"/>
      <protection locked="0"/>
    </xf>
    <xf numFmtId="9" fontId="3" fillId="9" borderId="42" xfId="3" applyFont="1" applyFill="1" applyBorder="1" applyAlignment="1" applyProtection="1">
      <alignment horizontal="center" vertical="center" wrapText="1"/>
      <protection locked="0"/>
    </xf>
    <xf numFmtId="164" fontId="3" fillId="5" borderId="33" xfId="0" applyNumberFormat="1" applyFont="1" applyFill="1" applyBorder="1" applyAlignment="1" applyProtection="1">
      <alignment horizontal="center" vertical="center" wrapText="1"/>
      <protection locked="0"/>
    </xf>
    <xf numFmtId="164" fontId="3" fillId="5" borderId="31" xfId="0" applyNumberFormat="1" applyFont="1" applyFill="1" applyBorder="1" applyAlignment="1" applyProtection="1">
      <alignment horizontal="center" vertical="center" wrapText="1"/>
      <protection locked="0"/>
    </xf>
    <xf numFmtId="9" fontId="3" fillId="9" borderId="28" xfId="3" applyFont="1" applyFill="1" applyBorder="1" applyAlignment="1" applyProtection="1">
      <alignment horizontal="center" vertical="center" wrapText="1"/>
      <protection locked="0"/>
    </xf>
    <xf numFmtId="9" fontId="3" fillId="9" borderId="28" xfId="3" applyNumberFormat="1" applyFont="1" applyFill="1" applyBorder="1" applyAlignment="1" applyProtection="1">
      <alignment horizontal="center" vertical="center" wrapText="1"/>
      <protection locked="0"/>
    </xf>
    <xf numFmtId="0" fontId="3" fillId="9" borderId="28" xfId="3" applyNumberFormat="1" applyFont="1" applyFill="1" applyBorder="1" applyAlignment="1" applyProtection="1">
      <alignment horizontal="center" vertical="center" wrapText="1"/>
      <protection locked="0"/>
    </xf>
    <xf numFmtId="3" fontId="3" fillId="9" borderId="28" xfId="3" applyNumberFormat="1" applyFont="1" applyFill="1" applyBorder="1" applyAlignment="1" applyProtection="1">
      <alignment horizontal="center" vertical="center" wrapText="1"/>
      <protection locked="0"/>
    </xf>
    <xf numFmtId="0" fontId="13" fillId="0" borderId="8" xfId="4" applyFont="1" applyFill="1" applyBorder="1" applyAlignment="1">
      <alignment wrapText="1"/>
    </xf>
    <xf numFmtId="9" fontId="15" fillId="9" borderId="8" xfId="3" applyFont="1" applyFill="1" applyBorder="1" applyAlignment="1">
      <alignment horizontal="center" vertical="center"/>
    </xf>
    <xf numFmtId="9" fontId="3" fillId="9" borderId="8" xfId="3" applyFont="1" applyFill="1" applyBorder="1" applyAlignment="1">
      <alignment horizontal="center" vertical="center"/>
    </xf>
    <xf numFmtId="9" fontId="14" fillId="9" borderId="8" xfId="3" applyFont="1" applyFill="1" applyBorder="1" applyAlignment="1">
      <alignment horizontal="center" vertical="center" wrapText="1"/>
    </xf>
    <xf numFmtId="9" fontId="11" fillId="9" borderId="8" xfId="3" applyFont="1" applyFill="1" applyBorder="1" applyAlignment="1">
      <alignment horizontal="center" vertical="center" wrapText="1"/>
    </xf>
    <xf numFmtId="9" fontId="3" fillId="9" borderId="8" xfId="3" applyNumberFormat="1" applyFont="1" applyFill="1" applyBorder="1" applyAlignment="1">
      <alignment horizontal="center" vertical="center" wrapText="1"/>
    </xf>
    <xf numFmtId="165" fontId="3" fillId="9" borderId="28" xfId="3" applyNumberFormat="1" applyFont="1" applyFill="1" applyBorder="1" applyAlignment="1">
      <alignment horizontal="center" vertical="center" wrapText="1"/>
    </xf>
    <xf numFmtId="9" fontId="3" fillId="9" borderId="32" xfId="3" applyFont="1" applyFill="1" applyBorder="1" applyAlignment="1" applyProtection="1">
      <alignment horizontal="center" vertical="center" wrapText="1"/>
      <protection locked="0"/>
    </xf>
    <xf numFmtId="9" fontId="3" fillId="9" borderId="24" xfId="3" applyFont="1" applyFill="1" applyBorder="1" applyAlignment="1" applyProtection="1">
      <alignment horizontal="center" vertical="center" wrapText="1"/>
      <protection locked="0"/>
    </xf>
    <xf numFmtId="0" fontId="3" fillId="9" borderId="32" xfId="3" applyNumberFormat="1" applyFont="1" applyFill="1" applyBorder="1" applyAlignment="1" applyProtection="1">
      <alignment horizontal="center" vertical="center" wrapText="1"/>
      <protection locked="0"/>
    </xf>
    <xf numFmtId="0" fontId="3" fillId="9" borderId="28" xfId="3" applyNumberFormat="1" applyFont="1" applyFill="1" applyBorder="1" applyAlignment="1">
      <alignment horizontal="center" vertical="center" wrapText="1"/>
    </xf>
    <xf numFmtId="9" fontId="3" fillId="9" borderId="28" xfId="3" applyNumberFormat="1" applyFont="1" applyFill="1" applyBorder="1" applyAlignment="1">
      <alignment horizontal="center" vertical="center" wrapText="1"/>
    </xf>
    <xf numFmtId="9" fontId="3" fillId="9" borderId="8" xfId="3" applyFont="1" applyFill="1" applyBorder="1" applyAlignment="1">
      <alignment horizontal="center" vertical="center" wrapText="1"/>
    </xf>
    <xf numFmtId="10" fontId="3" fillId="9" borderId="8" xfId="6" applyNumberFormat="1" applyFont="1" applyFill="1" applyBorder="1" applyAlignment="1">
      <alignment horizontal="center" vertical="center"/>
    </xf>
    <xf numFmtId="9" fontId="3" fillId="9" borderId="8" xfId="6" applyNumberFormat="1" applyFont="1" applyFill="1" applyBorder="1" applyAlignment="1">
      <alignment horizontal="center" vertical="center"/>
    </xf>
    <xf numFmtId="9" fontId="3" fillId="9" borderId="8" xfId="6" applyFont="1" applyFill="1" applyBorder="1" applyAlignment="1">
      <alignment horizontal="center" vertical="center" wrapText="1"/>
    </xf>
    <xf numFmtId="9" fontId="3" fillId="9" borderId="28" xfId="0" applyNumberFormat="1" applyFont="1" applyFill="1" applyBorder="1" applyAlignment="1" applyProtection="1">
      <alignment horizontal="center" vertical="center" wrapText="1"/>
      <protection locked="0"/>
    </xf>
    <xf numFmtId="9" fontId="14" fillId="9" borderId="8" xfId="4" applyNumberFormat="1" applyFont="1" applyFill="1" applyBorder="1" applyAlignment="1">
      <alignment horizontal="center" vertical="center"/>
    </xf>
    <xf numFmtId="9" fontId="3" fillId="10" borderId="28" xfId="0" applyNumberFormat="1" applyFont="1" applyFill="1" applyBorder="1" applyAlignment="1" applyProtection="1">
      <alignment horizontal="center" vertical="center" wrapText="1"/>
      <protection locked="0"/>
    </xf>
    <xf numFmtId="9" fontId="3" fillId="9" borderId="24" xfId="0" applyNumberFormat="1" applyFont="1" applyFill="1" applyBorder="1" applyAlignment="1">
      <alignment horizontal="center" vertical="center" wrapText="1"/>
    </xf>
    <xf numFmtId="0" fontId="3" fillId="9" borderId="32" xfId="0" applyNumberFormat="1" applyFont="1" applyFill="1" applyBorder="1" applyAlignment="1" applyProtection="1">
      <alignment horizontal="center" vertical="center" wrapText="1"/>
      <protection locked="0"/>
    </xf>
    <xf numFmtId="0" fontId="11" fillId="0" borderId="8" xfId="4" applyFont="1" applyFill="1" applyBorder="1" applyAlignment="1">
      <alignment horizontal="center" vertical="center" wrapText="1"/>
    </xf>
    <xf numFmtId="0" fontId="3" fillId="0" borderId="8" xfId="4" applyFont="1" applyBorder="1" applyAlignment="1" applyProtection="1">
      <alignment horizontal="justify" vertical="center" wrapText="1"/>
      <protection locked="0"/>
    </xf>
    <xf numFmtId="0" fontId="3" fillId="0" borderId="8" xfId="4" applyFont="1" applyBorder="1" applyAlignment="1" applyProtection="1">
      <alignment horizontal="left" vertical="center" wrapText="1"/>
      <protection locked="0"/>
    </xf>
    <xf numFmtId="9" fontId="11" fillId="9" borderId="8" xfId="3" applyNumberFormat="1" applyFont="1" applyFill="1" applyBorder="1" applyAlignment="1">
      <alignment horizontal="center" vertical="center"/>
    </xf>
    <xf numFmtId="10" fontId="11" fillId="9" borderId="8" xfId="4" applyNumberFormat="1" applyFont="1" applyFill="1" applyBorder="1" applyAlignment="1">
      <alignment horizontal="center" vertical="center"/>
    </xf>
    <xf numFmtId="9" fontId="11" fillId="9" borderId="8" xfId="3" applyFont="1" applyFill="1" applyBorder="1" applyAlignment="1">
      <alignment horizontal="center" vertical="center"/>
    </xf>
    <xf numFmtId="0" fontId="9" fillId="11" borderId="28" xfId="0" applyFont="1" applyFill="1" applyBorder="1" applyAlignment="1">
      <alignment horizontal="left" vertical="center" wrapText="1"/>
    </xf>
    <xf numFmtId="0" fontId="15" fillId="0" borderId="0" xfId="0" applyFont="1" applyAlignment="1">
      <alignment horizontal="center" vertical="center"/>
    </xf>
    <xf numFmtId="9" fontId="3" fillId="0" borderId="8" xfId="4" applyNumberFormat="1" applyFont="1" applyFill="1" applyBorder="1" applyAlignment="1">
      <alignment vertical="center"/>
    </xf>
    <xf numFmtId="0" fontId="3" fillId="0" borderId="8" xfId="4" applyFont="1" applyFill="1" applyBorder="1" applyAlignment="1">
      <alignment vertical="center"/>
    </xf>
    <xf numFmtId="0" fontId="3" fillId="0" borderId="9" xfId="4" applyFont="1" applyFill="1" applyBorder="1" applyAlignment="1">
      <alignment vertical="center"/>
    </xf>
    <xf numFmtId="165" fontId="3" fillId="0" borderId="8" xfId="6" applyNumberFormat="1" applyFont="1" applyFill="1" applyBorder="1" applyAlignment="1">
      <alignment horizontal="center" vertical="center" wrapText="1"/>
    </xf>
    <xf numFmtId="165" fontId="11" fillId="11" borderId="8" xfId="3" applyNumberFormat="1" applyFont="1" applyFill="1" applyBorder="1" applyAlignment="1">
      <alignment horizontal="center" vertical="center"/>
    </xf>
    <xf numFmtId="7" fontId="3" fillId="9" borderId="8" xfId="2" applyNumberFormat="1" applyFont="1" applyFill="1" applyBorder="1" applyAlignment="1">
      <alignment horizontal="center" vertical="center"/>
    </xf>
    <xf numFmtId="5" fontId="3" fillId="9" borderId="8" xfId="2" applyNumberFormat="1" applyFont="1" applyFill="1" applyBorder="1" applyAlignment="1">
      <alignment horizontal="center" vertical="center"/>
    </xf>
    <xf numFmtId="7" fontId="3" fillId="0" borderId="8" xfId="2" applyNumberFormat="1" applyFont="1" applyFill="1" applyBorder="1" applyAlignment="1">
      <alignment horizontal="center" vertical="center"/>
    </xf>
    <xf numFmtId="0" fontId="10" fillId="10" borderId="8"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8" xfId="4" applyFont="1" applyFill="1" applyBorder="1" applyAlignment="1">
      <alignment horizontal="center" vertical="center"/>
    </xf>
    <xf numFmtId="14" fontId="3" fillId="10" borderId="8" xfId="4" applyNumberFormat="1" applyFont="1" applyFill="1" applyBorder="1" applyAlignment="1" applyProtection="1">
      <alignment horizontal="center" vertical="center" wrapText="1"/>
      <protection locked="0"/>
    </xf>
    <xf numFmtId="165" fontId="3" fillId="10" borderId="8" xfId="6" applyNumberFormat="1" applyFont="1" applyFill="1" applyBorder="1" applyAlignment="1">
      <alignment horizontal="center" vertical="center" wrapText="1"/>
    </xf>
    <xf numFmtId="9" fontId="3" fillId="10" borderId="8" xfId="4" applyNumberFormat="1" applyFont="1" applyFill="1" applyBorder="1" applyAlignment="1">
      <alignment horizontal="center" vertical="center"/>
    </xf>
    <xf numFmtId="0" fontId="11" fillId="10" borderId="8" xfId="4" applyFont="1" applyFill="1" applyBorder="1" applyAlignment="1">
      <alignment horizontal="left" vertical="center" wrapText="1"/>
    </xf>
    <xf numFmtId="0" fontId="3" fillId="10" borderId="8" xfId="4" applyFont="1" applyFill="1" applyBorder="1" applyAlignment="1" applyProtection="1">
      <alignment horizontal="justify" vertical="top" wrapText="1"/>
      <protection locked="0"/>
    </xf>
    <xf numFmtId="9" fontId="3" fillId="9" borderId="0" xfId="4" applyNumberFormat="1" applyFont="1" applyFill="1" applyBorder="1" applyAlignment="1">
      <alignment horizontal="center" vertical="center"/>
    </xf>
    <xf numFmtId="165" fontId="3" fillId="0" borderId="8" xfId="3" applyNumberFormat="1" applyFont="1" applyFill="1" applyBorder="1" applyAlignment="1">
      <alignment horizontal="center" vertical="center" wrapText="1"/>
    </xf>
    <xf numFmtId="164" fontId="3" fillId="9" borderId="32" xfId="0" applyNumberFormat="1" applyFont="1" applyFill="1" applyBorder="1" applyAlignment="1" applyProtection="1">
      <alignment horizontal="center" vertical="center" wrapText="1"/>
      <protection locked="0"/>
    </xf>
    <xf numFmtId="164" fontId="3" fillId="9" borderId="24" xfId="0" applyNumberFormat="1" applyFont="1" applyFill="1" applyBorder="1" applyAlignment="1" applyProtection="1">
      <alignment horizontal="center" vertical="center" wrapText="1"/>
      <protection locked="0"/>
    </xf>
    <xf numFmtId="0" fontId="3" fillId="9" borderId="32" xfId="3" applyNumberFormat="1" applyFont="1" applyFill="1" applyBorder="1" applyAlignment="1" applyProtection="1">
      <alignment horizontal="center" vertical="center" wrapText="1"/>
      <protection locked="0"/>
    </xf>
    <xf numFmtId="9" fontId="3" fillId="9" borderId="24" xfId="3" applyFont="1" applyFill="1" applyBorder="1" applyAlignment="1" applyProtection="1">
      <alignment horizontal="center" vertical="center" wrapText="1"/>
      <protection locked="0"/>
    </xf>
    <xf numFmtId="9" fontId="3" fillId="9" borderId="32" xfId="3" applyFont="1" applyFill="1" applyBorder="1" applyAlignment="1" applyProtection="1">
      <alignment horizontal="center" vertical="center" wrapText="1"/>
      <protection locked="0"/>
    </xf>
    <xf numFmtId="0" fontId="3" fillId="9" borderId="29" xfId="3" applyNumberFormat="1" applyFont="1" applyFill="1" applyBorder="1" applyAlignment="1" applyProtection="1">
      <alignment horizontal="center" vertical="center" wrapText="1"/>
      <protection locked="0"/>
    </xf>
    <xf numFmtId="0" fontId="3" fillId="9" borderId="24" xfId="3" applyNumberFormat="1" applyFont="1" applyFill="1" applyBorder="1" applyAlignment="1" applyProtection="1">
      <alignment horizontal="center" vertical="center" wrapText="1"/>
      <protection locked="0"/>
    </xf>
    <xf numFmtId="0" fontId="3" fillId="0" borderId="29" xfId="3" applyNumberFormat="1" applyFont="1" applyFill="1" applyBorder="1" applyAlignment="1" applyProtection="1">
      <alignment horizontal="center" vertical="center" wrapText="1"/>
      <protection locked="0"/>
    </xf>
    <xf numFmtId="0" fontId="3" fillId="0" borderId="24" xfId="3" applyNumberFormat="1" applyFont="1" applyFill="1" applyBorder="1" applyAlignment="1" applyProtection="1">
      <alignment horizontal="center" vertical="center" wrapText="1"/>
      <protection locked="0"/>
    </xf>
    <xf numFmtId="164" fontId="3" fillId="9" borderId="29" xfId="0" applyNumberFormat="1" applyFont="1" applyFill="1" applyBorder="1" applyAlignment="1" applyProtection="1">
      <alignment horizontal="center" vertical="center" wrapText="1"/>
      <protection locked="0"/>
    </xf>
    <xf numFmtId="165" fontId="3" fillId="9" borderId="32" xfId="3" applyNumberFormat="1" applyFont="1" applyFill="1" applyBorder="1" applyAlignment="1">
      <alignment horizontal="center" vertical="center" wrapText="1"/>
    </xf>
    <xf numFmtId="165" fontId="3" fillId="9" borderId="29" xfId="3" applyNumberFormat="1" applyFont="1" applyFill="1" applyBorder="1" applyAlignment="1">
      <alignment horizontal="center" vertical="center" wrapText="1"/>
    </xf>
    <xf numFmtId="165" fontId="3" fillId="9" borderId="24" xfId="3" applyNumberFormat="1" applyFont="1" applyFill="1" applyBorder="1" applyAlignment="1">
      <alignment horizontal="center" vertical="center" wrapText="1"/>
    </xf>
    <xf numFmtId="164" fontId="3" fillId="9" borderId="28" xfId="0" applyNumberFormat="1" applyFont="1" applyFill="1" applyBorder="1" applyAlignment="1" applyProtection="1">
      <alignment horizontal="center" vertical="center" wrapText="1"/>
      <protection locked="0"/>
    </xf>
    <xf numFmtId="9" fontId="3" fillId="9" borderId="29" xfId="3" applyFont="1" applyFill="1" applyBorder="1" applyAlignment="1" applyProtection="1">
      <alignment horizontal="center" vertical="center" wrapText="1"/>
      <protection locked="0"/>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 fillId="0" borderId="8" xfId="4" applyFont="1" applyBorder="1" applyAlignment="1">
      <alignment horizontal="left"/>
    </xf>
    <xf numFmtId="164" fontId="3" fillId="9" borderId="43" xfId="0" applyNumberFormat="1" applyFont="1" applyFill="1" applyBorder="1" applyAlignment="1" applyProtection="1">
      <alignment horizontal="center" vertical="center" wrapText="1"/>
      <protection locked="0"/>
    </xf>
    <xf numFmtId="9" fontId="3" fillId="9" borderId="32" xfId="0" applyNumberFormat="1" applyFont="1" applyFill="1" applyBorder="1" applyAlignment="1" applyProtection="1">
      <alignment horizontal="center" vertical="center" wrapText="1"/>
      <protection locked="0"/>
    </xf>
    <xf numFmtId="9" fontId="3" fillId="9" borderId="32" xfId="3" applyNumberFormat="1" applyFont="1" applyFill="1" applyBorder="1" applyAlignment="1" applyProtection="1">
      <alignment horizontal="center" vertical="center" wrapText="1"/>
      <protection locked="0"/>
    </xf>
    <xf numFmtId="9" fontId="3" fillId="9" borderId="29" xfId="3" applyNumberFormat="1" applyFont="1" applyFill="1" applyBorder="1" applyAlignment="1" applyProtection="1">
      <alignment horizontal="center" vertical="center" wrapText="1"/>
      <protection locked="0"/>
    </xf>
    <xf numFmtId="1" fontId="3" fillId="5" borderId="25" xfId="0" applyNumberFormat="1" applyFont="1" applyFill="1" applyBorder="1" applyAlignment="1">
      <alignment horizontal="center" vertical="center" wrapText="1"/>
    </xf>
    <xf numFmtId="1" fontId="3" fillId="5" borderId="29" xfId="0" applyNumberFormat="1"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9" xfId="0" applyFont="1" applyFill="1" applyBorder="1" applyAlignment="1">
      <alignment horizontal="center" vertical="center" wrapText="1"/>
    </xf>
    <xf numFmtId="164" fontId="9" fillId="5" borderId="25" xfId="0" applyNumberFormat="1" applyFont="1" applyFill="1" applyBorder="1" applyAlignment="1" applyProtection="1">
      <alignment horizontal="center" vertical="center" wrapText="1"/>
      <protection locked="0"/>
    </xf>
    <xf numFmtId="164" fontId="9" fillId="5" borderId="29" xfId="0" applyNumberFormat="1" applyFont="1" applyFill="1" applyBorder="1" applyAlignment="1" applyProtection="1">
      <alignment horizontal="center" vertical="center" wrapText="1"/>
      <protection locked="0"/>
    </xf>
    <xf numFmtId="9" fontId="3" fillId="9" borderId="25" xfId="3" applyFont="1" applyFill="1" applyBorder="1" applyAlignment="1" applyProtection="1">
      <alignment horizontal="center" vertical="center" wrapText="1"/>
      <protection locked="0"/>
    </xf>
    <xf numFmtId="9" fontId="3" fillId="9" borderId="29" xfId="3" applyFont="1" applyFill="1" applyBorder="1" applyAlignment="1" applyProtection="1">
      <alignment horizontal="center" vertical="center" wrapText="1"/>
      <protection locked="0"/>
    </xf>
    <xf numFmtId="164" fontId="3" fillId="9" borderId="24" xfId="0" applyNumberFormat="1" applyFont="1" applyFill="1" applyBorder="1" applyAlignment="1" applyProtection="1">
      <alignment horizontal="center" vertical="center" wrapText="1"/>
      <protection locked="0"/>
    </xf>
    <xf numFmtId="0" fontId="4" fillId="0" borderId="0" xfId="0" applyFont="1" applyBorder="1" applyAlignment="1">
      <alignment horizontal="center"/>
    </xf>
    <xf numFmtId="0" fontId="3" fillId="0" borderId="16" xfId="0" applyFont="1" applyBorder="1" applyAlignment="1">
      <alignment horizontal="left" vertical="center" wrapText="1"/>
    </xf>
    <xf numFmtId="0" fontId="3" fillId="0" borderId="19" xfId="0" applyFont="1" applyBorder="1" applyAlignment="1">
      <alignment horizontal="justify" wrapText="1"/>
    </xf>
    <xf numFmtId="0" fontId="3" fillId="0" borderId="19" xfId="0" applyFont="1" applyBorder="1" applyAlignment="1">
      <alignment horizontal="center" wrapText="1"/>
    </xf>
    <xf numFmtId="0" fontId="5"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1" fillId="0" borderId="9" xfId="0" applyFont="1" applyBorder="1" applyAlignment="1">
      <alignment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164" fontId="3" fillId="5" borderId="25" xfId="0" applyNumberFormat="1" applyFont="1" applyFill="1" applyBorder="1" applyAlignment="1" applyProtection="1">
      <alignment horizontal="center" vertical="center" wrapText="1"/>
      <protection locked="0"/>
    </xf>
    <xf numFmtId="164" fontId="3" fillId="5" borderId="29" xfId="0" applyNumberFormat="1" applyFont="1" applyFill="1" applyBorder="1" applyAlignment="1" applyProtection="1">
      <alignment horizontal="center" vertical="center" wrapText="1"/>
      <protection locked="0"/>
    </xf>
    <xf numFmtId="164" fontId="3" fillId="5" borderId="26" xfId="0" applyNumberFormat="1" applyFont="1" applyFill="1" applyBorder="1" applyAlignment="1" applyProtection="1">
      <alignment horizontal="center" vertical="center" wrapText="1"/>
      <protection locked="0"/>
    </xf>
    <xf numFmtId="164" fontId="3" fillId="5" borderId="30" xfId="0" applyNumberFormat="1" applyFont="1" applyFill="1" applyBorder="1" applyAlignment="1" applyProtection="1">
      <alignment horizontal="center" vertical="center" wrapText="1"/>
      <protection locked="0"/>
    </xf>
    <xf numFmtId="164" fontId="3" fillId="5" borderId="32" xfId="0" applyNumberFormat="1" applyFont="1" applyFill="1" applyBorder="1" applyAlignment="1" applyProtection="1">
      <alignment horizontal="center" vertical="center" wrapText="1"/>
      <protection locked="0"/>
    </xf>
    <xf numFmtId="164" fontId="3" fillId="5" borderId="28" xfId="0" applyNumberFormat="1" applyFont="1" applyFill="1" applyBorder="1" applyAlignment="1" applyProtection="1">
      <alignment horizontal="center" vertical="center" wrapText="1"/>
      <protection locked="0"/>
    </xf>
    <xf numFmtId="164" fontId="3" fillId="5" borderId="33" xfId="0" applyNumberFormat="1" applyFont="1" applyFill="1" applyBorder="1" applyAlignment="1" applyProtection="1">
      <alignment horizontal="center" vertical="center" wrapText="1"/>
      <protection locked="0"/>
    </xf>
    <xf numFmtId="164" fontId="3" fillId="5" borderId="31" xfId="0" applyNumberFormat="1" applyFont="1" applyFill="1" applyBorder="1" applyAlignment="1" applyProtection="1">
      <alignment horizontal="center" vertical="center" wrapText="1"/>
      <protection locked="0"/>
    </xf>
    <xf numFmtId="164" fontId="3" fillId="5" borderId="27" xfId="0" applyNumberFormat="1" applyFont="1" applyFill="1" applyBorder="1" applyAlignment="1" applyProtection="1">
      <alignment horizontal="center" vertical="center" wrapText="1"/>
      <protection locked="0"/>
    </xf>
    <xf numFmtId="164" fontId="3" fillId="5" borderId="34" xfId="0" applyNumberFormat="1" applyFont="1" applyFill="1" applyBorder="1" applyAlignment="1" applyProtection="1">
      <alignment horizontal="center" vertical="center" wrapText="1"/>
      <protection locked="0"/>
    </xf>
    <xf numFmtId="164" fontId="3" fillId="5" borderId="24" xfId="0" applyNumberFormat="1" applyFont="1" applyFill="1" applyBorder="1" applyAlignment="1" applyProtection="1">
      <alignment horizontal="center" vertical="center" wrapText="1"/>
      <protection locked="0"/>
    </xf>
    <xf numFmtId="164" fontId="3" fillId="0" borderId="29" xfId="0" applyNumberFormat="1" applyFont="1" applyFill="1" applyBorder="1" applyAlignment="1" applyProtection="1">
      <alignment horizontal="center" vertical="center" wrapText="1"/>
      <protection locked="0"/>
    </xf>
    <xf numFmtId="164" fontId="3" fillId="0" borderId="24" xfId="0" applyNumberFormat="1" applyFont="1" applyFill="1" applyBorder="1" applyAlignment="1" applyProtection="1">
      <alignment horizontal="center" vertical="center" wrapText="1"/>
      <protection locked="0"/>
    </xf>
    <xf numFmtId="0" fontId="9" fillId="0" borderId="32"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24" xfId="0" applyFont="1" applyFill="1" applyBorder="1" applyAlignment="1">
      <alignment horizontal="center" vertical="center" wrapText="1"/>
    </xf>
    <xf numFmtId="165" fontId="3" fillId="9" borderId="32" xfId="3" applyNumberFormat="1" applyFont="1" applyFill="1" applyBorder="1" applyAlignment="1">
      <alignment horizontal="center" vertical="center" wrapText="1"/>
    </xf>
    <xf numFmtId="165" fontId="3" fillId="9" borderId="29" xfId="3" applyNumberFormat="1" applyFont="1" applyFill="1" applyBorder="1" applyAlignment="1">
      <alignment horizontal="center" vertical="center" wrapText="1"/>
    </xf>
    <xf numFmtId="165" fontId="3" fillId="9" borderId="24" xfId="3" applyNumberFormat="1"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24" xfId="0" applyFont="1" applyFill="1" applyBorder="1" applyAlignment="1">
      <alignment horizontal="center" vertical="center" wrapText="1"/>
    </xf>
    <xf numFmtId="164" fontId="9" fillId="5" borderId="32" xfId="0" applyNumberFormat="1" applyFont="1" applyFill="1" applyBorder="1" applyAlignment="1" applyProtection="1">
      <alignment horizontal="center" vertical="center" wrapText="1"/>
      <protection locked="0"/>
    </xf>
    <xf numFmtId="164" fontId="9" fillId="5" borderId="24" xfId="0" applyNumberFormat="1" applyFont="1" applyFill="1" applyBorder="1" applyAlignment="1" applyProtection="1">
      <alignment horizontal="center" vertical="center" wrapText="1"/>
      <protection locked="0"/>
    </xf>
    <xf numFmtId="164" fontId="3" fillId="9" borderId="32" xfId="0" applyNumberFormat="1" applyFont="1" applyFill="1" applyBorder="1" applyAlignment="1" applyProtection="1">
      <alignment horizontal="center" vertical="center" wrapText="1"/>
      <protection locked="0"/>
    </xf>
    <xf numFmtId="164" fontId="3" fillId="9" borderId="29" xfId="0" applyNumberFormat="1" applyFont="1" applyFill="1" applyBorder="1" applyAlignment="1" applyProtection="1">
      <alignment horizontal="center" vertical="center" wrapText="1"/>
      <protection locked="0"/>
    </xf>
    <xf numFmtId="164" fontId="3" fillId="9" borderId="28" xfId="0" applyNumberFormat="1" applyFont="1" applyFill="1" applyBorder="1" applyAlignment="1" applyProtection="1">
      <alignment horizontal="center" vertical="center" wrapText="1"/>
      <protection locked="0"/>
    </xf>
    <xf numFmtId="164" fontId="3" fillId="5" borderId="23" xfId="0" applyNumberFormat="1" applyFont="1" applyFill="1" applyBorder="1" applyAlignment="1" applyProtection="1">
      <alignment horizontal="center" vertical="center" wrapText="1"/>
      <protection locked="0"/>
    </xf>
    <xf numFmtId="164" fontId="3" fillId="5" borderId="36" xfId="0" applyNumberFormat="1" applyFont="1" applyFill="1" applyBorder="1" applyAlignment="1" applyProtection="1">
      <alignment horizontal="center" vertical="center" wrapText="1"/>
      <protection locked="0"/>
    </xf>
    <xf numFmtId="0" fontId="3" fillId="5" borderId="33"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35" xfId="0" applyFont="1" applyFill="1" applyBorder="1" applyAlignment="1">
      <alignment horizontal="center" vertical="center" wrapText="1"/>
    </xf>
    <xf numFmtId="164" fontId="3" fillId="0" borderId="32" xfId="0" applyNumberFormat="1" applyFont="1" applyFill="1" applyBorder="1" applyAlignment="1" applyProtection="1">
      <alignment horizontal="center" vertical="center" wrapText="1"/>
      <protection locked="0"/>
    </xf>
    <xf numFmtId="164" fontId="3" fillId="5" borderId="35" xfId="0" applyNumberFormat="1" applyFont="1" applyFill="1" applyBorder="1" applyAlignment="1" applyProtection="1">
      <alignment horizontal="center" vertical="center" wrapText="1"/>
      <protection locked="0"/>
    </xf>
    <xf numFmtId="1" fontId="3" fillId="0" borderId="32" xfId="0" applyNumberFormat="1" applyFont="1" applyFill="1" applyBorder="1" applyAlignment="1">
      <alignment horizontal="center" vertical="center"/>
    </xf>
    <xf numFmtId="1" fontId="3" fillId="0" borderId="29" xfId="0" applyNumberFormat="1" applyFont="1" applyFill="1" applyBorder="1" applyAlignment="1">
      <alignment horizontal="center" vertical="center"/>
    </xf>
    <xf numFmtId="1" fontId="3" fillId="0" borderId="38" xfId="0" applyNumberFormat="1" applyFont="1" applyFill="1" applyBorder="1" applyAlignment="1">
      <alignment horizontal="center" vertical="center"/>
    </xf>
    <xf numFmtId="0" fontId="3" fillId="0" borderId="32"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8" xfId="0" applyFont="1" applyFill="1" applyBorder="1" applyAlignment="1">
      <alignment horizontal="center" vertical="center" wrapText="1"/>
    </xf>
    <xf numFmtId="164" fontId="9" fillId="0" borderId="32" xfId="0" applyNumberFormat="1" applyFont="1" applyFill="1" applyBorder="1" applyAlignment="1" applyProtection="1">
      <alignment horizontal="center" vertical="center" wrapText="1"/>
      <protection locked="0"/>
    </xf>
    <xf numFmtId="164" fontId="9" fillId="0" borderId="29" xfId="0" applyNumberFormat="1" applyFont="1" applyFill="1" applyBorder="1" applyAlignment="1" applyProtection="1">
      <alignment horizontal="center" vertical="center" wrapText="1"/>
      <protection locked="0"/>
    </xf>
    <xf numFmtId="164" fontId="9" fillId="0" borderId="24" xfId="0" applyNumberFormat="1" applyFont="1" applyFill="1" applyBorder="1" applyAlignment="1" applyProtection="1">
      <alignment horizontal="center" vertical="center" wrapText="1"/>
      <protection locked="0"/>
    </xf>
    <xf numFmtId="0" fontId="3" fillId="0" borderId="24" xfId="0" applyFont="1" applyFill="1" applyBorder="1" applyAlignment="1">
      <alignment horizontal="center" vertical="center" wrapText="1"/>
    </xf>
    <xf numFmtId="0" fontId="3" fillId="9" borderId="32" xfId="3" applyNumberFormat="1" applyFont="1" applyFill="1" applyBorder="1" applyAlignment="1" applyProtection="1">
      <alignment horizontal="center" vertical="center" wrapText="1"/>
      <protection locked="0"/>
    </xf>
    <xf numFmtId="0" fontId="3" fillId="0" borderId="29" xfId="3" applyNumberFormat="1" applyFont="1" applyFill="1" applyBorder="1" applyAlignment="1" applyProtection="1">
      <alignment horizontal="center" vertical="center" wrapText="1"/>
      <protection locked="0"/>
    </xf>
    <xf numFmtId="0" fontId="3" fillId="0" borderId="24" xfId="3" applyNumberFormat="1" applyFont="1" applyFill="1" applyBorder="1" applyAlignment="1" applyProtection="1">
      <alignment horizontal="center" vertical="center" wrapText="1"/>
      <protection locked="0"/>
    </xf>
    <xf numFmtId="0" fontId="3" fillId="9" borderId="29" xfId="3" applyNumberFormat="1" applyFont="1" applyFill="1" applyBorder="1" applyAlignment="1" applyProtection="1">
      <alignment horizontal="center" vertical="center" wrapText="1"/>
      <protection locked="0"/>
    </xf>
    <xf numFmtId="0" fontId="3" fillId="9" borderId="24" xfId="3" applyNumberFormat="1" applyFont="1" applyFill="1" applyBorder="1" applyAlignment="1" applyProtection="1">
      <alignment horizontal="center" vertical="center" wrapText="1"/>
      <protection locked="0"/>
    </xf>
    <xf numFmtId="164" fontId="3" fillId="0" borderId="25" xfId="0" applyNumberFormat="1" applyFont="1" applyFill="1" applyBorder="1" applyAlignment="1" applyProtection="1">
      <alignment horizontal="center" vertical="center" wrapText="1"/>
      <protection locked="0"/>
    </xf>
    <xf numFmtId="9" fontId="3" fillId="9" borderId="32" xfId="3" applyFont="1" applyFill="1" applyBorder="1" applyAlignment="1" applyProtection="1">
      <alignment horizontal="center" vertical="center" wrapText="1"/>
      <protection locked="0"/>
    </xf>
    <xf numFmtId="9" fontId="3" fillId="9" borderId="24" xfId="3" applyFont="1" applyFill="1" applyBorder="1" applyAlignment="1" applyProtection="1">
      <alignment horizontal="center" vertical="center" wrapText="1"/>
      <protection locked="0"/>
    </xf>
    <xf numFmtId="1" fontId="3" fillId="0" borderId="24" xfId="0" applyNumberFormat="1" applyFont="1" applyFill="1" applyBorder="1" applyAlignment="1">
      <alignment horizontal="center" vertical="center"/>
    </xf>
    <xf numFmtId="164" fontId="3" fillId="0" borderId="33" xfId="0" applyNumberFormat="1" applyFont="1" applyFill="1" applyBorder="1" applyAlignment="1" applyProtection="1">
      <alignment horizontal="center" vertical="center" wrapText="1"/>
      <protection locked="0"/>
    </xf>
    <xf numFmtId="164" fontId="3" fillId="0" borderId="30" xfId="0" applyNumberFormat="1" applyFont="1" applyFill="1" applyBorder="1" applyAlignment="1" applyProtection="1">
      <alignment horizontal="center" vertical="center" wrapText="1"/>
      <protection locked="0"/>
    </xf>
    <xf numFmtId="164" fontId="3" fillId="0" borderId="35" xfId="0" applyNumberFormat="1" applyFont="1" applyFill="1" applyBorder="1" applyAlignment="1" applyProtection="1">
      <alignment horizontal="center" vertical="center" wrapText="1"/>
      <protection locked="0"/>
    </xf>
    <xf numFmtId="1" fontId="3" fillId="0" borderId="32" xfId="0" applyNumberFormat="1" applyFont="1" applyFill="1" applyBorder="1" applyAlignment="1">
      <alignment horizontal="center" vertical="center" wrapText="1"/>
    </xf>
    <xf numFmtId="1" fontId="3" fillId="0" borderId="24" xfId="0" applyNumberFormat="1" applyFont="1" applyFill="1" applyBorder="1" applyAlignment="1">
      <alignment horizontal="center" vertical="center" wrapText="1"/>
    </xf>
    <xf numFmtId="165" fontId="3" fillId="0" borderId="8" xfId="4" applyNumberFormat="1" applyFont="1" applyBorder="1" applyAlignment="1">
      <alignment horizontal="center" vertical="center" wrapText="1"/>
    </xf>
    <xf numFmtId="9" fontId="3" fillId="0" borderId="8" xfId="4" applyNumberFormat="1" applyFont="1" applyBorder="1" applyAlignment="1">
      <alignment horizontal="center" vertical="center" wrapText="1"/>
    </xf>
    <xf numFmtId="0" fontId="3" fillId="0" borderId="8" xfId="4" applyFont="1" applyBorder="1" applyAlignment="1">
      <alignment horizontal="center" vertical="center" wrapText="1"/>
    </xf>
    <xf numFmtId="9" fontId="3" fillId="5" borderId="8" xfId="0" applyNumberFormat="1" applyFont="1" applyFill="1" applyBorder="1" applyAlignment="1">
      <alignment horizontal="center" vertical="center" wrapText="1"/>
    </xf>
    <xf numFmtId="0" fontId="3" fillId="5" borderId="8" xfId="0" applyFont="1" applyFill="1" applyBorder="1" applyAlignment="1">
      <alignment horizontal="center" vertical="center" wrapText="1"/>
    </xf>
    <xf numFmtId="9" fontId="11" fillId="5" borderId="8" xfId="3" applyFont="1" applyFill="1" applyBorder="1" applyAlignment="1" applyProtection="1">
      <alignment horizontal="center" vertical="center" wrapText="1"/>
      <protection locked="0"/>
    </xf>
    <xf numFmtId="9" fontId="11" fillId="5" borderId="8" xfId="3" applyFont="1" applyFill="1" applyBorder="1" applyAlignment="1">
      <alignment horizontal="center" vertical="center" wrapText="1"/>
    </xf>
    <xf numFmtId="9" fontId="11" fillId="5" borderId="8" xfId="0" applyNumberFormat="1"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9" fontId="3" fillId="0" borderId="8" xfId="4" applyNumberFormat="1" applyFont="1" applyBorder="1" applyAlignment="1" applyProtection="1">
      <alignment horizontal="center" vertical="center" wrapText="1"/>
      <protection locked="0"/>
    </xf>
    <xf numFmtId="0" fontId="3" fillId="0" borderId="8" xfId="4" applyFont="1" applyBorder="1" applyAlignment="1" applyProtection="1">
      <alignment horizontal="center" vertical="center" wrapText="1"/>
      <protection locked="0"/>
    </xf>
    <xf numFmtId="9" fontId="3" fillId="5" borderId="8" xfId="0" applyNumberFormat="1"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8" fillId="3" borderId="1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5" fillId="0" borderId="11" xfId="4" applyFont="1" applyFill="1" applyBorder="1" applyAlignment="1">
      <alignment horizontal="center" vertical="center" wrapText="1"/>
    </xf>
    <xf numFmtId="0" fontId="5" fillId="0" borderId="9" xfId="4" applyFont="1" applyFill="1" applyBorder="1" applyAlignment="1">
      <alignment horizontal="center" vertical="center" wrapText="1"/>
    </xf>
    <xf numFmtId="9" fontId="3" fillId="9" borderId="11" xfId="3" applyFont="1" applyFill="1" applyBorder="1" applyAlignment="1">
      <alignment horizontal="center" vertical="center" wrapText="1"/>
    </xf>
    <xf numFmtId="9" fontId="3" fillId="9" borderId="9" xfId="3" applyFont="1" applyFill="1" applyBorder="1" applyAlignment="1">
      <alignment horizontal="center" vertical="center" wrapText="1"/>
    </xf>
    <xf numFmtId="9" fontId="3" fillId="9" borderId="11" xfId="3" applyNumberFormat="1" applyFont="1" applyFill="1" applyBorder="1" applyAlignment="1">
      <alignment horizontal="center" vertical="center" wrapText="1"/>
    </xf>
    <xf numFmtId="0" fontId="3" fillId="9" borderId="10" xfId="4" applyFont="1" applyFill="1" applyBorder="1" applyAlignment="1">
      <alignment horizontal="center" vertical="center" wrapText="1"/>
    </xf>
    <xf numFmtId="9" fontId="3" fillId="9" borderId="10" xfId="3" applyNumberFormat="1" applyFont="1" applyFill="1" applyBorder="1" applyAlignment="1">
      <alignment horizontal="center" vertical="center" wrapText="1"/>
    </xf>
    <xf numFmtId="9" fontId="3" fillId="9" borderId="9" xfId="3" applyNumberFormat="1" applyFont="1" applyFill="1" applyBorder="1" applyAlignment="1">
      <alignment horizontal="center" vertical="center" wrapText="1"/>
    </xf>
    <xf numFmtId="0" fontId="3" fillId="0" borderId="8" xfId="0" applyFont="1" applyFill="1" applyBorder="1" applyAlignment="1" applyProtection="1">
      <alignment horizontal="center" vertical="center" wrapText="1"/>
      <protection locked="0"/>
    </xf>
    <xf numFmtId="165" fontId="3" fillId="9" borderId="11" xfId="3" applyNumberFormat="1" applyFont="1" applyFill="1" applyBorder="1" applyAlignment="1">
      <alignment horizontal="center" vertical="center"/>
    </xf>
    <xf numFmtId="165" fontId="3" fillId="9" borderId="9" xfId="3" applyNumberFormat="1" applyFont="1" applyFill="1" applyBorder="1" applyAlignment="1">
      <alignment horizontal="center" vertical="center"/>
    </xf>
    <xf numFmtId="0" fontId="4" fillId="0" borderId="2" xfId="4" applyFont="1" applyBorder="1" applyAlignment="1">
      <alignment horizontal="center" vertical="center"/>
    </xf>
    <xf numFmtId="0" fontId="4" fillId="0" borderId="0" xfId="4"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164" fontId="3" fillId="5" borderId="8" xfId="0" applyNumberFormat="1" applyFont="1" applyFill="1" applyBorder="1" applyAlignment="1" applyProtection="1">
      <alignment horizontal="center" vertical="center" wrapText="1"/>
      <protection locked="0"/>
    </xf>
    <xf numFmtId="0" fontId="8"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9" fontId="3" fillId="5" borderId="8" xfId="3" applyFont="1" applyFill="1" applyBorder="1" applyAlignment="1" applyProtection="1">
      <alignment horizontal="center" vertical="center" wrapText="1"/>
      <protection locked="0"/>
    </xf>
    <xf numFmtId="165" fontId="3" fillId="9" borderId="11" xfId="3" applyNumberFormat="1" applyFont="1" applyFill="1" applyBorder="1" applyAlignment="1">
      <alignment horizontal="center" vertical="center" wrapText="1"/>
    </xf>
    <xf numFmtId="165" fontId="3" fillId="9" borderId="9" xfId="3" applyNumberFormat="1" applyFont="1" applyFill="1" applyBorder="1" applyAlignment="1">
      <alignment horizontal="center" vertical="center" wrapText="1"/>
    </xf>
    <xf numFmtId="0" fontId="3" fillId="9" borderId="9" xfId="4" applyFont="1" applyFill="1" applyBorder="1" applyAlignment="1">
      <alignment horizontal="center" vertical="center" wrapText="1"/>
    </xf>
    <xf numFmtId="9" fontId="14" fillId="9" borderId="11" xfId="4" applyNumberFormat="1" applyFont="1" applyFill="1" applyBorder="1" applyAlignment="1">
      <alignment horizontal="center" vertical="center"/>
    </xf>
    <xf numFmtId="0" fontId="14" fillId="9" borderId="10" xfId="4" applyFont="1" applyFill="1" applyBorder="1" applyAlignment="1">
      <alignment horizontal="center" vertical="center"/>
    </xf>
    <xf numFmtId="0" fontId="14" fillId="9" borderId="9" xfId="4" applyFont="1" applyFill="1" applyBorder="1" applyAlignment="1">
      <alignment horizontal="center" vertical="center"/>
    </xf>
    <xf numFmtId="0" fontId="28" fillId="5" borderId="8" xfId="0" applyFont="1" applyFill="1" applyBorder="1" applyAlignment="1">
      <alignment horizontal="center" vertical="center" wrapText="1"/>
    </xf>
    <xf numFmtId="0" fontId="3" fillId="0" borderId="11" xfId="4" applyFont="1" applyBorder="1" applyAlignment="1">
      <alignment horizontal="center" vertical="center" wrapText="1"/>
    </xf>
    <xf numFmtId="0" fontId="3" fillId="0" borderId="10" xfId="4" applyFont="1" applyBorder="1" applyAlignment="1">
      <alignment horizontal="center" vertical="center" wrapText="1"/>
    </xf>
    <xf numFmtId="0" fontId="3" fillId="0" borderId="9" xfId="4" applyFont="1" applyBorder="1" applyAlignment="1">
      <alignment horizontal="center" vertical="center" wrapText="1"/>
    </xf>
    <xf numFmtId="165" fontId="3" fillId="0" borderId="11" xfId="3" applyNumberFormat="1" applyFont="1" applyFill="1" applyBorder="1" applyAlignment="1">
      <alignment horizontal="center" vertical="center" wrapText="1"/>
    </xf>
    <xf numFmtId="165" fontId="3" fillId="0" borderId="10" xfId="3" applyNumberFormat="1" applyFont="1" applyFill="1" applyBorder="1" applyAlignment="1">
      <alignment horizontal="center" vertical="center" wrapText="1"/>
    </xf>
    <xf numFmtId="165" fontId="3" fillId="0" borderId="9" xfId="3" applyNumberFormat="1" applyFont="1" applyFill="1" applyBorder="1" applyAlignment="1">
      <alignment horizontal="center" vertical="center" wrapText="1"/>
    </xf>
    <xf numFmtId="0" fontId="3" fillId="9" borderId="11" xfId="4" applyFont="1" applyFill="1" applyBorder="1" applyAlignment="1">
      <alignment horizontal="center" vertical="center"/>
    </xf>
    <xf numFmtId="0" fontId="3" fillId="9" borderId="9" xfId="4" applyFont="1" applyFill="1" applyBorder="1" applyAlignment="1">
      <alignment horizontal="center" vertical="center"/>
    </xf>
    <xf numFmtId="164" fontId="11" fillId="5" borderId="8" xfId="0" applyNumberFormat="1" applyFont="1" applyFill="1" applyBorder="1" applyAlignment="1" applyProtection="1">
      <alignment horizontal="center" vertical="center" wrapText="1"/>
      <protection locked="0"/>
    </xf>
    <xf numFmtId="0" fontId="11" fillId="5" borderId="8" xfId="0" applyFont="1" applyFill="1" applyBorder="1" applyAlignment="1">
      <alignment horizontal="center" vertical="center" wrapText="1"/>
    </xf>
    <xf numFmtId="9" fontId="15" fillId="9" borderId="11" xfId="4" applyNumberFormat="1" applyFont="1" applyFill="1" applyBorder="1" applyAlignment="1">
      <alignment horizontal="center" vertical="center" wrapText="1"/>
    </xf>
    <xf numFmtId="0" fontId="15" fillId="9" borderId="9" xfId="4" applyFont="1" applyFill="1" applyBorder="1" applyAlignment="1">
      <alignment horizontal="center" vertical="center" wrapText="1"/>
    </xf>
    <xf numFmtId="166" fontId="3" fillId="9" borderId="11" xfId="4" applyNumberFormat="1" applyFont="1" applyFill="1" applyBorder="1" applyAlignment="1">
      <alignment horizontal="center" vertical="center"/>
    </xf>
    <xf numFmtId="166" fontId="3" fillId="9" borderId="10" xfId="4" applyNumberFormat="1" applyFont="1" applyFill="1" applyBorder="1" applyAlignment="1">
      <alignment horizontal="center" vertical="center"/>
    </xf>
    <xf numFmtId="166" fontId="3" fillId="9" borderId="9" xfId="4" applyNumberFormat="1" applyFont="1" applyFill="1" applyBorder="1" applyAlignment="1">
      <alignment horizontal="center" vertical="center"/>
    </xf>
    <xf numFmtId="9" fontId="3" fillId="9" borderId="11" xfId="4" applyNumberFormat="1" applyFont="1" applyFill="1" applyBorder="1" applyAlignment="1">
      <alignment horizontal="center" vertical="center"/>
    </xf>
    <xf numFmtId="0" fontId="3" fillId="9" borderId="10" xfId="4" applyFont="1" applyFill="1" applyBorder="1" applyAlignment="1">
      <alignment horizontal="center" vertical="center"/>
    </xf>
    <xf numFmtId="167" fontId="3" fillId="9" borderId="11" xfId="2" applyNumberFormat="1" applyFont="1" applyFill="1" applyBorder="1" applyAlignment="1">
      <alignment horizontal="center" vertical="center"/>
    </xf>
    <xf numFmtId="167" fontId="3" fillId="9" borderId="10" xfId="2" applyNumberFormat="1" applyFont="1" applyFill="1" applyBorder="1" applyAlignment="1">
      <alignment horizontal="center" vertical="center"/>
    </xf>
    <xf numFmtId="167" fontId="3" fillId="9" borderId="9" xfId="2" applyNumberFormat="1" applyFont="1" applyFill="1" applyBorder="1" applyAlignment="1">
      <alignment horizontal="center" vertical="center"/>
    </xf>
    <xf numFmtId="0" fontId="3" fillId="10" borderId="8" xfId="4" applyFont="1" applyFill="1" applyBorder="1" applyAlignment="1" applyProtection="1">
      <alignment horizontal="center" vertical="center" wrapText="1"/>
      <protection locked="0"/>
    </xf>
    <xf numFmtId="0" fontId="10" fillId="0" borderId="1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5" fillId="0" borderId="11" xfId="4" applyFont="1" applyBorder="1" applyAlignment="1">
      <alignment horizontal="center" vertical="center" wrapText="1"/>
    </xf>
    <xf numFmtId="0" fontId="5" fillId="0" borderId="9" xfId="4" applyFont="1" applyBorder="1" applyAlignment="1">
      <alignment horizontal="center" vertical="center" wrapText="1"/>
    </xf>
    <xf numFmtId="166" fontId="3" fillId="9" borderId="11" xfId="3" applyNumberFormat="1" applyFont="1" applyFill="1" applyBorder="1" applyAlignment="1">
      <alignment horizontal="center" vertical="center"/>
    </xf>
    <xf numFmtId="166" fontId="3" fillId="9" borderId="10" xfId="3" applyNumberFormat="1" applyFont="1" applyFill="1" applyBorder="1" applyAlignment="1">
      <alignment horizontal="center" vertical="center"/>
    </xf>
    <xf numFmtId="166" fontId="3" fillId="9" borderId="9" xfId="3" applyNumberFormat="1" applyFont="1" applyFill="1" applyBorder="1" applyAlignment="1">
      <alignment horizontal="center" vertical="center"/>
    </xf>
    <xf numFmtId="9" fontId="3" fillId="9" borderId="11" xfId="4" applyNumberFormat="1" applyFont="1" applyFill="1" applyBorder="1" applyAlignment="1">
      <alignment horizontal="center" vertical="center" wrapText="1"/>
    </xf>
    <xf numFmtId="9" fontId="16" fillId="9" borderId="11" xfId="3" applyNumberFormat="1" applyFont="1" applyFill="1" applyBorder="1" applyAlignment="1">
      <alignment horizontal="center" vertical="center" wrapText="1"/>
    </xf>
    <xf numFmtId="9" fontId="16" fillId="9" borderId="9" xfId="3" applyNumberFormat="1" applyFont="1" applyFill="1" applyBorder="1" applyAlignment="1">
      <alignment horizontal="center" vertical="center" wrapText="1"/>
    </xf>
    <xf numFmtId="5" fontId="3" fillId="9" borderId="11" xfId="2" applyNumberFormat="1" applyFont="1" applyFill="1" applyBorder="1" applyAlignment="1">
      <alignment horizontal="center" vertical="center"/>
    </xf>
    <xf numFmtId="5" fontId="3" fillId="9" borderId="10" xfId="2" applyNumberFormat="1" applyFont="1" applyFill="1" applyBorder="1" applyAlignment="1">
      <alignment horizontal="center" vertical="center"/>
    </xf>
    <xf numFmtId="5" fontId="3" fillId="9" borderId="9" xfId="2" applyNumberFormat="1" applyFont="1" applyFill="1" applyBorder="1" applyAlignment="1">
      <alignment horizontal="center" vertical="center"/>
    </xf>
  </cellXfs>
  <cellStyles count="7">
    <cellStyle name="Millares" xfId="1" builtinId="3"/>
    <cellStyle name="Moneda" xfId="2" builtinId="4"/>
    <cellStyle name="Normal" xfId="0" builtinId="0"/>
    <cellStyle name="Normal 2 2" xfId="4"/>
    <cellStyle name="Porcentaje" xfId="3" builtinId="5"/>
    <cellStyle name="Porcentaje 2" xfId="6"/>
    <cellStyle name="Porcentual 3" xf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12</xdr:row>
          <xdr:rowOff>0</xdr:rowOff>
        </xdr:from>
        <xdr:to>
          <xdr:col>7</xdr:col>
          <xdr:colOff>0</xdr:colOff>
          <xdr:row>12</xdr:row>
          <xdr:rowOff>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0</xdr:colOff>
      <xdr:row>153</xdr:row>
      <xdr:rowOff>0</xdr:rowOff>
    </xdr:from>
    <xdr:ext cx="304800" cy="304800"/>
    <xdr:sp macro="" textlink="">
      <xdr:nvSpPr>
        <xdr:cNvPr id="2" name="AutoShape 1" descr="http://www.anticorrupcion.gov.co/PublishingImages/Paginas/IGA%20-%20Indice%20de%20Gobierno%20Abierto/ParaquesirveIGA.png"/>
        <xdr:cNvSpPr>
          <a:spLocks noChangeAspect="1" noChangeArrowheads="1"/>
        </xdr:cNvSpPr>
      </xdr:nvSpPr>
      <xdr:spPr bwMode="auto">
        <a:xfrm>
          <a:off x="2190750" y="280892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RGENTO/AppData/Roaming/Microsoft/Excel/Actualizados%202016/Serv.%20Corporativos%20(Seguimiento%20Plan%20de%20Acci&#243;n%20-%20Corte%20Abril%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
      <sheetName val="GESTION ADMINISTRATIVA"/>
    </sheetNames>
    <sheetDataSet>
      <sheetData sheetId="0">
        <row r="31">
          <cell r="G31" t="str">
            <v>Contratación de servicios para apoyo a la verificación de las tarjetas de control expedidas por las empresas.</v>
          </cell>
          <cell r="H31" t="str">
            <v>Servicios Corporativos</v>
          </cell>
          <cell r="I31">
            <v>0</v>
          </cell>
          <cell r="J31">
            <v>1</v>
          </cell>
        </row>
        <row r="32">
          <cell r="G32" t="str">
            <v>Coordinar la ejecución de operativos de control en la vía relacionados con el cumplimiento de las disposiciones señaladas en la resolución 0152 de 2015 con las tarjetas de control en coordinación con la Policía Nacional de Tránsito MEBAR</v>
          </cell>
          <cell r="H32" t="str">
            <v>Operativa</v>
          </cell>
          <cell r="I32">
            <v>0</v>
          </cell>
          <cell r="J32">
            <v>0</v>
          </cell>
        </row>
        <row r="33">
          <cell r="G33" t="str">
            <v>Construir los Términos de Referencia para la contratación de un estudio de oferta y demanda del TPI en Barranquilla y su relación con los municipios del Área Metropolitana.</v>
          </cell>
          <cell r="H33" t="str">
            <v>Técnica</v>
          </cell>
          <cell r="I33">
            <v>0</v>
          </cell>
          <cell r="J33">
            <v>0</v>
          </cell>
        </row>
        <row r="34">
          <cell r="G34" t="str">
            <v>Contratación del servicio de consultoria para el estudio de demanda y oferta del servicio de TPI en el Distrito de Barranquilla</v>
          </cell>
          <cell r="H34" t="str">
            <v>Servicios Corporativos</v>
          </cell>
          <cell r="I34">
            <v>0</v>
          </cell>
          <cell r="J34">
            <v>0.33</v>
          </cell>
        </row>
        <row r="35">
          <cell r="G35" t="str">
            <v>Analizar los Resultados del estudio y toma de decisiones</v>
          </cell>
          <cell r="H35" t="str">
            <v>Servicio al Cliente</v>
          </cell>
          <cell r="I35">
            <v>0</v>
          </cell>
          <cell r="J35">
            <v>0</v>
          </cell>
        </row>
        <row r="36">
          <cell r="G36" t="str">
            <v>Iniciar actividades para la instalación del Taxímetro</v>
          </cell>
          <cell r="H36" t="str">
            <v>Servicio al Cliente</v>
          </cell>
          <cell r="I36">
            <v>0</v>
          </cell>
          <cell r="J36">
            <v>0</v>
          </cell>
        </row>
        <row r="37">
          <cell r="G37" t="str">
            <v>Sensibilizar a 33.000 ciudadanos de las normas de tránsito en las Sedes de la Secretaría de Movilidad habilitadas para dictar cursos sobre normas de tránsito.</v>
          </cell>
          <cell r="H37" t="str">
            <v>Educación y Cultura Vial</v>
          </cell>
          <cell r="I37">
            <v>0</v>
          </cell>
          <cell r="J37">
            <v>0</v>
          </cell>
        </row>
        <row r="38">
          <cell r="G38" t="str">
            <v>Capacitación y/o sensibilización en lo referente a Educación, Seguridad Vial;  y Buenas Practicas en el tránsito a 1400 Funcionarios de empresas que operan en el Distrito.</v>
          </cell>
          <cell r="H38" t="str">
            <v>Educación y Cultura Vial</v>
          </cell>
          <cell r="I38">
            <v>0</v>
          </cell>
          <cell r="J38">
            <v>0</v>
          </cell>
        </row>
        <row r="39">
          <cell r="G39" t="str">
            <v xml:space="preserve">Capacitar y/o sensibilizar a 8.241 Estudiantes de Secundaria y Media en Movilidad Segura y Sostenible. </v>
          </cell>
          <cell r="H39" t="str">
            <v>Educación y Cultura Vial</v>
          </cell>
          <cell r="I39">
            <v>0</v>
          </cell>
          <cell r="J39">
            <v>0</v>
          </cell>
        </row>
        <row r="40">
          <cell r="G40" t="str">
            <v xml:space="preserve">Sensibilizar en  educación y Cultura vial a 650 docentes y directivos de Instituciones Educativas que operan en el Distrito de Barranquilla. </v>
          </cell>
          <cell r="H40" t="str">
            <v>Educación y Cultura Vial</v>
          </cell>
          <cell r="I40">
            <v>0</v>
          </cell>
          <cell r="J40">
            <v>0</v>
          </cell>
        </row>
        <row r="41">
          <cell r="G41" t="str">
            <v xml:space="preserve">Sensibilizar en  educación y Cultura vial a 200 transportadores escolares. </v>
          </cell>
          <cell r="H41" t="str">
            <v>Educación y Cultura Vial</v>
          </cell>
          <cell r="I41">
            <v>0</v>
          </cell>
          <cell r="J41">
            <v>0</v>
          </cell>
        </row>
        <row r="42">
          <cell r="G42" t="str">
            <v>Sensibilizar a 2.000 niños menores de 13 años en temas de normas de tránsito y buenas practicas para una Movilidad Segura y sostenible</v>
          </cell>
          <cell r="H42" t="str">
            <v>Educación y Cultura Vial</v>
          </cell>
          <cell r="I42">
            <v>0</v>
          </cell>
          <cell r="J42">
            <v>0</v>
          </cell>
        </row>
        <row r="43">
          <cell r="G43" t="str">
            <v>Sensibilizar a 1.300 adultos mayores en temas de normas de tránsito y buenas practicas para una Movilidad Segura</v>
          </cell>
          <cell r="H43" t="str">
            <v>Educación y Cultura Vial</v>
          </cell>
          <cell r="I43">
            <v>0</v>
          </cell>
          <cell r="J43">
            <v>0</v>
          </cell>
        </row>
        <row r="44">
          <cell r="G44" t="str">
            <v xml:space="preserve">Sensibilizar a 24.000 actores viales (motociclistas, ciclistas, peatones y conductores) en el respeto a las normas, señales de tránsito y Seguridad Vial. A través de estrategias como Aulas Móviles y activaciones en Vía.  </v>
          </cell>
          <cell r="H44" t="str">
            <v>Educación y Cultura Vial</v>
          </cell>
          <cell r="I44">
            <v>0</v>
          </cell>
          <cell r="J44">
            <v>0</v>
          </cell>
        </row>
        <row r="45">
          <cell r="G45" t="str">
            <v>Sensibilización de 20.000  conductores en consumo responsable de alcohol y consecuencias del alcohol en la conducción.</v>
          </cell>
          <cell r="H45" t="str">
            <v>Educación y Cultura Vial</v>
          </cell>
          <cell r="I45">
            <v>0</v>
          </cell>
          <cell r="J45">
            <v>0</v>
          </cell>
        </row>
        <row r="46">
          <cell r="G46" t="str">
            <v>Capacitar y/o sensibilizar en educación y cultura vial a 1.000 personas pertenecientes a las comunidades universitarias en el marco del Programa de Educación y Cultura Vial para Instituciones de Educación Superior.</v>
          </cell>
          <cell r="H46" t="str">
            <v>Educación y Cultura Vial</v>
          </cell>
          <cell r="I46">
            <v>0</v>
          </cell>
          <cell r="J46">
            <v>0</v>
          </cell>
        </row>
        <row r="47">
          <cell r="G47" t="str">
            <v>Sensibilizar a 100 personas, miembros de las comunidades barriales vinculadas al Programa de Educación Vial en Juntas de Acción Comunal del Distrito de Barranquilla</v>
          </cell>
          <cell r="H47" t="str">
            <v>Educación y Cultura Vial</v>
          </cell>
          <cell r="I47">
            <v>0</v>
          </cell>
          <cell r="J47">
            <v>0</v>
          </cell>
        </row>
        <row r="48">
          <cell r="G48" t="str">
            <v>Celebrar un convenio interadministrativo con la policía nacional y su Seccional de Tránsito para disponer de policías de tránsito en la ciudad</v>
          </cell>
          <cell r="H48" t="str">
            <v>Servicios Corporativos</v>
          </cell>
          <cell r="I48">
            <v>0</v>
          </cell>
          <cell r="J48">
            <v>1</v>
          </cell>
        </row>
        <row r="49">
          <cell r="G49" t="str">
            <v>Programar y ejecutar planes operativos para la aplicación de decretos distritales</v>
          </cell>
          <cell r="H49" t="str">
            <v>Operativa</v>
          </cell>
          <cell r="I49">
            <v>0</v>
          </cell>
          <cell r="J49">
            <v>0</v>
          </cell>
        </row>
        <row r="50">
          <cell r="G50" t="str">
            <v>Programar y ejecutar planes operativos para el control al transporte informal cumpliendo con Gran Pacto Transmito</v>
          </cell>
          <cell r="H50" t="str">
            <v>Operativa</v>
          </cell>
          <cell r="I50">
            <v>0</v>
          </cell>
          <cell r="J50">
            <v>0</v>
          </cell>
        </row>
        <row r="51">
          <cell r="G51" t="str">
            <v>Programar y ejecutar planes operativos para el control de alcoholemia en los diferentes puntos estratégicos de la ciudad</v>
          </cell>
          <cell r="H51" t="str">
            <v>Operativa</v>
          </cell>
          <cell r="I51">
            <v>0</v>
          </cell>
          <cell r="J51">
            <v>0</v>
          </cell>
        </row>
        <row r="52">
          <cell r="G52" t="str">
            <v>Programar y ejecutar planes operativos para el control de las demás infracciones de tránsito (Aplicación de la Norma)</v>
          </cell>
          <cell r="H52" t="str">
            <v>Operativa</v>
          </cell>
          <cell r="I52">
            <v>0</v>
          </cell>
          <cell r="J52">
            <v>0</v>
          </cell>
        </row>
        <row r="53">
          <cell r="G53" t="str">
            <v>Adelantar las actividades requeridas para la contratación del suministro de combustible para los vehículos de la policía de seccional de tránsito MEBAR</v>
          </cell>
          <cell r="H53" t="str">
            <v>Operativa</v>
          </cell>
          <cell r="I53">
            <v>0</v>
          </cell>
          <cell r="J53">
            <v>0</v>
          </cell>
        </row>
        <row r="54">
          <cell r="G54" t="str">
            <v>Adelantar las actividades requeridas para la contratación del mantenimiento preventivo y correctivo a los vehículos de la Policía y los asignados a la Secretaría de Movilidad</v>
          </cell>
          <cell r="H54" t="str">
            <v>Operativa</v>
          </cell>
          <cell r="I54">
            <v>0</v>
          </cell>
          <cell r="J54">
            <v>0</v>
          </cell>
        </row>
        <row r="55">
          <cell r="G55" t="str">
            <v>Adelantar las actividades requeridas para la contratación, mantenimiento y calibración de los equipos alcohosensores de la Secretaría de Movilidad</v>
          </cell>
          <cell r="H55" t="str">
            <v>Operativa</v>
          </cell>
          <cell r="I55">
            <v>0</v>
          </cell>
          <cell r="J55">
            <v>0</v>
          </cell>
        </row>
        <row r="56">
          <cell r="G56" t="str">
            <v>Adelantar las actividades requeridas para adquirir equipos y elementos para la SDM con el fin de incrementar los controles</v>
          </cell>
          <cell r="H56" t="str">
            <v>Operativa</v>
          </cell>
          <cell r="I56">
            <v>0</v>
          </cell>
          <cell r="J56">
            <v>0</v>
          </cell>
        </row>
        <row r="57">
          <cell r="G57" t="str">
            <v>Enviar oportunamente las necesidades en materia de Sustratos y Especies Venales a la oficina de Servicios Corporativos para la contratación del suministro</v>
          </cell>
          <cell r="H57" t="str">
            <v>Servicio al Cliente</v>
          </cell>
          <cell r="I57">
            <v>0</v>
          </cell>
          <cell r="J57">
            <v>0</v>
          </cell>
        </row>
        <row r="58">
          <cell r="G58" t="str">
            <v>Contratar el suministro de placas para los tramites de matricula inicial y reposición y/o duplicados.</v>
          </cell>
          <cell r="H58" t="str">
            <v>Servicios Corporativos</v>
          </cell>
          <cell r="I58">
            <v>0</v>
          </cell>
          <cell r="J58">
            <v>1</v>
          </cell>
        </row>
        <row r="59">
          <cell r="G59" t="str">
            <v xml:space="preserve">Contratar el suministro de tarjetas para la impresión de licencias de transito </v>
          </cell>
          <cell r="H59" t="str">
            <v>Servicios Corporativos</v>
          </cell>
          <cell r="I59">
            <v>0</v>
          </cell>
          <cell r="J59">
            <v>1</v>
          </cell>
        </row>
        <row r="60">
          <cell r="G60" t="str">
            <v>Adquirir o desarrollar e implementar un software de control de especies venales</v>
          </cell>
          <cell r="H60" t="str">
            <v>Servicio al Cliente</v>
          </cell>
          <cell r="I60">
            <v>0</v>
          </cell>
          <cell r="J60">
            <v>0</v>
          </cell>
        </row>
        <row r="61">
          <cell r="G61" t="str">
            <v>Mantener actualizado el inventario de sustratos y especies venales y hacer mínimo 2 auditorias al año</v>
          </cell>
          <cell r="H61" t="str">
            <v>Servicio al Cliente</v>
          </cell>
          <cell r="I61">
            <v>0</v>
          </cell>
          <cell r="J61">
            <v>0</v>
          </cell>
        </row>
        <row r="62">
          <cell r="G62" t="str">
            <v>Contratar la actualización de QXS y las demás licencias que se requieran.</v>
          </cell>
          <cell r="H62" t="str">
            <v>Servicios Corporativos</v>
          </cell>
          <cell r="I62">
            <v>0</v>
          </cell>
          <cell r="J62">
            <v>0.33</v>
          </cell>
        </row>
        <row r="63">
          <cell r="G63" t="str">
            <v>Contratar actualización de 32 certificados digitales de la función pública para los funcionarios de la secretaria de movilidad y 1 Certificado Empresarial.</v>
          </cell>
          <cell r="H63" t="str">
            <v>Servicios Corporativos</v>
          </cell>
          <cell r="I63">
            <v>0</v>
          </cell>
          <cell r="J63">
            <v>0</v>
          </cell>
        </row>
        <row r="64">
          <cell r="G64" t="str">
            <v>Contratar actualización Certificado Empresarial para interacción con el RUNT</v>
          </cell>
          <cell r="H64" t="str">
            <v>Servicios Corporativos</v>
          </cell>
          <cell r="I64">
            <v>0</v>
          </cell>
          <cell r="J64">
            <v>0</v>
          </cell>
        </row>
        <row r="65">
          <cell r="G65" t="str">
            <v>Adelantar las actividades para contratar el arriendo de impresoras homologadas por el ministerio de transporte para la impresión de licencias de transito, licencias de conducción y tarjetas de operación incluido el suministro de los insumos necesarios para la correcta impresión y funcionamiento de la misma</v>
          </cell>
          <cell r="H65" t="str">
            <v>Servicios Corporativos</v>
          </cell>
          <cell r="I65">
            <v>0</v>
          </cell>
          <cell r="J65">
            <v>0.33</v>
          </cell>
        </row>
        <row r="66">
          <cell r="G66" t="str">
            <v>Adelantar las actividades para contratar el arriendo de impresoras para la impresión de imágenes, fotocopias y escaneos a realizarse en las dependencias de la secretaria distrital de movilidad así como servicios de impresiones fijas y variables en las instalaciones del proveedor.</v>
          </cell>
          <cell r="H66" t="str">
            <v>Servicios Corporativos</v>
          </cell>
          <cell r="I66">
            <v>0</v>
          </cell>
          <cell r="J66">
            <v>0.33</v>
          </cell>
        </row>
        <row r="67">
          <cell r="G67" t="str">
            <v>Designar equipo que realice el trabajo de depuración necesario para implementar la migración de vehículos que aun no están en la plataforma RUNT</v>
          </cell>
          <cell r="H67" t="str">
            <v>Servicio al Cliente</v>
          </cell>
          <cell r="I67">
            <v>0</v>
          </cell>
          <cell r="J67">
            <v>0</v>
          </cell>
        </row>
        <row r="68">
          <cell r="G68" t="str">
            <v xml:space="preserve">Contratación  para la revisión, organización y verificación contra Bases de Datos de la SDM  de 10,000 carpetas correspondiente a hojas de vida de vehículos del parque automotor </v>
          </cell>
          <cell r="H68" t="str">
            <v>Servicios Corporativos</v>
          </cell>
          <cell r="I68">
            <v>0</v>
          </cell>
          <cell r="J68">
            <v>0.33</v>
          </cell>
        </row>
        <row r="69">
          <cell r="G69" t="str">
            <v>Diseñar temario de los talleres 30%, Planear la logística para la realización de la capacitación 30%, Ejecutar la capacitación a funcionarios 40%.</v>
          </cell>
          <cell r="H69" t="str">
            <v>Servicio al Cliente</v>
          </cell>
          <cell r="I69">
            <v>0</v>
          </cell>
          <cell r="J69">
            <v>0</v>
          </cell>
        </row>
        <row r="70">
          <cell r="G70" t="str">
            <v>Definir necesidades en materia de elementos tecnológicos (lectores biométricos, etc.) de cada sede de atención al usuario y demás oficinas</v>
          </cell>
          <cell r="H70" t="str">
            <v>Servicio al Cliente</v>
          </cell>
          <cell r="I70">
            <v>0</v>
          </cell>
          <cell r="J70">
            <v>0</v>
          </cell>
        </row>
        <row r="71">
          <cell r="G71" t="str">
            <v>Enviar oportunamente las necesidades en materia de elementos tecnológicos de cada sede para inicio del proceso de adquisición</v>
          </cell>
          <cell r="H71" t="str">
            <v>Servicio al Cliente</v>
          </cell>
          <cell r="I71">
            <v>0</v>
          </cell>
          <cell r="J71">
            <v>0</v>
          </cell>
        </row>
        <row r="72">
          <cell r="G72" t="str">
            <v>Contratar la adquisición de los elementos tecnológicos requeridos para la interacción con el RUNT en cada sede de atención</v>
          </cell>
          <cell r="H72" t="str">
            <v>Servicios Corporativos</v>
          </cell>
          <cell r="I72">
            <v>0</v>
          </cell>
          <cell r="J72">
            <v>0.33</v>
          </cell>
        </row>
        <row r="73">
          <cell r="G73" t="str">
            <v xml:space="preserve">Revisar y definir las tarifas de los tramites que deben ser actualizadas mediante un estudio de tarifas. Solicitar la contratación de las necesidades para el estudio. Revisar resultados y adoptar estudio para presentar el proyecto de acuerdo ante el concejo para actualizar tarifas del Estatuto Tributario </v>
          </cell>
          <cell r="H73" t="str">
            <v>Servicio al Cliente</v>
          </cell>
          <cell r="I73">
            <v>0</v>
          </cell>
          <cell r="J73">
            <v>0</v>
          </cell>
        </row>
        <row r="74">
          <cell r="G74" t="str">
            <v>Contratar o definir equipo de trabajo para realizar el estudio de tarifas de tramites cuando sea solicitada la necesidad</v>
          </cell>
          <cell r="H74" t="str">
            <v>Servicios Corporativos</v>
          </cell>
          <cell r="I74">
            <v>0</v>
          </cell>
          <cell r="J74">
            <v>0.33</v>
          </cell>
        </row>
        <row r="75">
          <cell r="G75" t="str">
            <v>Elaboración de informes  y seguimiento de los estudios de accidentalidad y del comité del plan de seguridad vial distrital que se desarrollen en esta oficina</v>
          </cell>
          <cell r="H75" t="str">
            <v>Técnica</v>
          </cell>
          <cell r="I75">
            <v>0</v>
          </cell>
          <cell r="J75">
            <v>0</v>
          </cell>
        </row>
        <row r="76">
          <cell r="G76" t="str">
            <v>Optimización del planeamiento semafórico de la Ciudad.</v>
          </cell>
          <cell r="H76" t="str">
            <v>Técnica</v>
          </cell>
          <cell r="I76">
            <v>0</v>
          </cell>
          <cell r="J76">
            <v>0</v>
          </cell>
        </row>
        <row r="77">
          <cell r="G77" t="str">
            <v xml:space="preserve">Semafórica intersecciones </v>
          </cell>
          <cell r="H77" t="str">
            <v>Técnica</v>
          </cell>
          <cell r="I77">
            <v>0</v>
          </cell>
          <cell r="J77">
            <v>0</v>
          </cell>
        </row>
        <row r="78">
          <cell r="G78" t="str">
            <v>Realizar Mantenimientos preventivo a los equipos de control</v>
          </cell>
          <cell r="H78" t="str">
            <v>Técnica</v>
          </cell>
          <cell r="I78">
            <v>0</v>
          </cell>
          <cell r="J78">
            <v>0</v>
          </cell>
        </row>
        <row r="79">
          <cell r="G79" t="str">
            <v>Realizar mantenimientos de limpieza al mobiliario urbano</v>
          </cell>
          <cell r="H79" t="str">
            <v>Técnica</v>
          </cell>
          <cell r="I79">
            <v>0</v>
          </cell>
          <cell r="J79">
            <v>0</v>
          </cell>
        </row>
        <row r="80">
          <cell r="G80" t="str">
            <v>Revisión del funcionamiento y operación del sistema semafórico, incluyendo  mobiliario .</v>
          </cell>
          <cell r="H80" t="str">
            <v>Técnica</v>
          </cell>
          <cell r="I80">
            <v>0</v>
          </cell>
          <cell r="J80">
            <v>0</v>
          </cell>
        </row>
        <row r="81">
          <cell r="G81" t="str">
            <v>Supervisión del planeamiento semafórico.</v>
          </cell>
          <cell r="H81" t="str">
            <v>Técnica</v>
          </cell>
          <cell r="I81">
            <v>0</v>
          </cell>
          <cell r="J81">
            <v>0</v>
          </cell>
        </row>
        <row r="82">
          <cell r="G82" t="str">
            <v>Supervisión al  centro de control</v>
          </cell>
          <cell r="H82" t="str">
            <v>Técnica</v>
          </cell>
          <cell r="I82">
            <v>0</v>
          </cell>
          <cell r="J82">
            <v>0</v>
          </cell>
        </row>
        <row r="83">
          <cell r="G83" t="str">
            <v>Señalizar y demarcar Zonas Escolares (señalización vertical y horizontal)</v>
          </cell>
          <cell r="H83" t="str">
            <v>Técnica</v>
          </cell>
          <cell r="I83">
            <v>0</v>
          </cell>
          <cell r="J83">
            <v>0</v>
          </cell>
        </row>
        <row r="84">
          <cell r="G84" t="str">
            <v>Señalización de las Nuevas Intersecciones Semaforizadas durante el año</v>
          </cell>
          <cell r="H84" t="str">
            <v>Técnica</v>
          </cell>
          <cell r="I84">
            <v>0</v>
          </cell>
          <cell r="J84">
            <v>0</v>
          </cell>
        </row>
        <row r="85">
          <cell r="G85" t="str">
            <v>Realizar gestión para la instalación de Nomenclatura en postes</v>
          </cell>
          <cell r="H85" t="str">
            <v>Técnica</v>
          </cell>
          <cell r="I85">
            <v>0</v>
          </cell>
          <cell r="J85">
            <v>0</v>
          </cell>
        </row>
        <row r="86">
          <cell r="G86" t="str">
            <v>Instalar señales verticales en el Distrito de Barranquilla</v>
          </cell>
          <cell r="H86" t="str">
            <v>Técnica</v>
          </cell>
          <cell r="I86">
            <v>0</v>
          </cell>
          <cell r="J86">
            <v>0</v>
          </cell>
        </row>
        <row r="87">
          <cell r="G87" t="str">
            <v>Demarcar con señalización las vías en el Distrito de Barranquilla</v>
          </cell>
          <cell r="H87" t="str">
            <v>Técnica</v>
          </cell>
          <cell r="I87">
            <v>0</v>
          </cell>
          <cell r="J87">
            <v>0</v>
          </cell>
        </row>
        <row r="88">
          <cell r="G88" t="str">
            <v>Implementar Reordenamientos viales en corredores del Distrito de Barranquilla</v>
          </cell>
          <cell r="H88" t="str">
            <v>Técnica</v>
          </cell>
          <cell r="I88">
            <v>0</v>
          </cell>
          <cell r="J88">
            <v>0</v>
          </cell>
        </row>
        <row r="89">
          <cell r="G89" t="str">
            <v>Ejecutar Microintervenciones Viales</v>
          </cell>
          <cell r="H89" t="str">
            <v>Técnica</v>
          </cell>
          <cell r="I89">
            <v>0</v>
          </cell>
          <cell r="J89">
            <v>0</v>
          </cell>
        </row>
        <row r="90">
          <cell r="G90" t="str">
            <v>Instalar reductores de velocidad en diferentes sectores del Distrito</v>
          </cell>
          <cell r="H90" t="str">
            <v>Técnica</v>
          </cell>
          <cell r="I90">
            <v>0</v>
          </cell>
          <cell r="J90">
            <v>0</v>
          </cell>
        </row>
        <row r="91">
          <cell r="G91" t="str">
            <v>Contratar Estrategias de Movilidad sostenible</v>
          </cell>
          <cell r="H91" t="str">
            <v>Servicios Corporativos</v>
          </cell>
          <cell r="I91">
            <v>0</v>
          </cell>
          <cell r="J91">
            <v>0.33</v>
          </cell>
        </row>
        <row r="92">
          <cell r="G92" t="str">
            <v>Identificar Puntos Críticos de Movilidad en la Ciudad. Garantizar presencia de orientadores en horas pico. Brindar asistencia en los cierres viales, por obras o eventos</v>
          </cell>
          <cell r="H92" t="str">
            <v>Operativa</v>
          </cell>
          <cell r="I92">
            <v>0</v>
          </cell>
          <cell r="J92">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4"/>
  <sheetViews>
    <sheetView showGridLines="0" topLeftCell="E22" zoomScale="91" zoomScaleNormal="91" workbookViewId="0">
      <pane xSplit="7875" ySplit="2070" topLeftCell="I88"/>
      <selection activeCell="G92" sqref="G92"/>
      <selection pane="topRight" activeCell="J22" sqref="J1:J1048576"/>
      <selection pane="bottomLeft" activeCell="E88" sqref="E88"/>
      <selection pane="bottomRight" activeCell="I92" sqref="I92:K92"/>
    </sheetView>
  </sheetViews>
  <sheetFormatPr baseColWidth="10" defaultRowHeight="12.75" x14ac:dyDescent="0.2"/>
  <cols>
    <col min="1" max="1" width="2" style="129" customWidth="1"/>
    <col min="2" max="2" width="15.28515625" style="130" customWidth="1"/>
    <col min="3" max="3" width="13.85546875" style="130" customWidth="1"/>
    <col min="4" max="4" width="13.7109375" style="130" customWidth="1"/>
    <col min="5" max="5" width="11.5703125" style="130" customWidth="1"/>
    <col min="6" max="6" width="18.85546875" style="131" customWidth="1"/>
    <col min="7" max="7" width="16.7109375" style="131" customWidth="1"/>
    <col min="8" max="8" width="14" style="130" customWidth="1"/>
    <col min="9" max="9" width="17.28515625" style="130" customWidth="1"/>
    <col min="10" max="10" width="1.7109375" style="130" customWidth="1"/>
    <col min="11" max="11" width="20.5703125" style="132" customWidth="1"/>
    <col min="12" max="13" width="14.85546875" style="130" customWidth="1"/>
    <col min="14" max="14" width="17" style="130" customWidth="1"/>
    <col min="15" max="15" width="19.85546875" style="130" customWidth="1"/>
    <col min="16" max="16" width="29.42578125" style="132" customWidth="1"/>
    <col min="17" max="17" width="2.28515625" style="130" customWidth="1"/>
    <col min="18" max="18" width="11.42578125" style="133" hidden="1" customWidth="1"/>
    <col min="19" max="20" width="11.42578125" style="134" hidden="1" customWidth="1"/>
    <col min="21" max="21" width="11.42578125" style="135" hidden="1" customWidth="1"/>
    <col min="22" max="23" width="11.42578125" style="130" hidden="1" customWidth="1"/>
    <col min="24" max="16384" width="11.42578125" style="130"/>
  </cols>
  <sheetData>
    <row r="1" spans="1:21" hidden="1" x14ac:dyDescent="0.2"/>
    <row r="2" spans="1:21" hidden="1" x14ac:dyDescent="0.2"/>
    <row r="3" spans="1:21" hidden="1" x14ac:dyDescent="0.2"/>
    <row r="4" spans="1:21" hidden="1" x14ac:dyDescent="0.2"/>
    <row r="5" spans="1:21" hidden="1" x14ac:dyDescent="0.2"/>
    <row r="6" spans="1:21" hidden="1" x14ac:dyDescent="0.2"/>
    <row r="7" spans="1:21" hidden="1" x14ac:dyDescent="0.2"/>
    <row r="8" spans="1:21" hidden="1" x14ac:dyDescent="0.2"/>
    <row r="9" spans="1:21" hidden="1" x14ac:dyDescent="0.2"/>
    <row r="10" spans="1:21" hidden="1" x14ac:dyDescent="0.2"/>
    <row r="11" spans="1:21" ht="13.5" thickBot="1" x14ac:dyDescent="0.25"/>
    <row r="12" spans="1:21" ht="13.5" thickTop="1" x14ac:dyDescent="0.2">
      <c r="A12" s="136"/>
      <c r="B12" s="137"/>
      <c r="C12" s="137"/>
      <c r="D12" s="137"/>
      <c r="E12" s="137"/>
      <c r="F12" s="138"/>
      <c r="G12" s="138"/>
      <c r="H12" s="137"/>
      <c r="I12" s="137"/>
      <c r="J12" s="137"/>
      <c r="K12" s="139"/>
      <c r="L12" s="137"/>
      <c r="M12" s="137"/>
      <c r="N12" s="137"/>
      <c r="O12" s="137"/>
      <c r="P12" s="266" t="s">
        <v>464</v>
      </c>
      <c r="Q12" s="140"/>
    </row>
    <row r="13" spans="1:21" ht="15.75" customHeight="1" x14ac:dyDescent="0.25">
      <c r="A13" s="141"/>
      <c r="B13" s="404" t="s">
        <v>465</v>
      </c>
      <c r="C13" s="404"/>
      <c r="D13" s="404"/>
      <c r="E13" s="404"/>
      <c r="F13" s="404"/>
      <c r="G13" s="404"/>
      <c r="H13" s="404"/>
      <c r="I13" s="404"/>
      <c r="J13" s="404"/>
      <c r="K13" s="404"/>
      <c r="L13" s="142"/>
      <c r="M13" s="142"/>
      <c r="N13" s="142"/>
      <c r="O13" s="142"/>
      <c r="P13" s="147" t="s">
        <v>1</v>
      </c>
      <c r="Q13" s="143"/>
    </row>
    <row r="14" spans="1:21" ht="15.75" x14ac:dyDescent="0.25">
      <c r="A14" s="141"/>
      <c r="B14" s="404" t="s">
        <v>2</v>
      </c>
      <c r="C14" s="404"/>
      <c r="D14" s="404"/>
      <c r="E14" s="404"/>
      <c r="F14" s="404"/>
      <c r="G14" s="404"/>
      <c r="H14" s="404"/>
      <c r="I14" s="404"/>
      <c r="J14" s="404"/>
      <c r="K14" s="404"/>
      <c r="L14" s="142"/>
      <c r="M14" s="142"/>
      <c r="N14" s="142"/>
      <c r="O14" s="142"/>
      <c r="P14" s="147" t="s">
        <v>3</v>
      </c>
      <c r="Q14" s="143"/>
    </row>
    <row r="15" spans="1:21" ht="18" customHeight="1" thickBot="1" x14ac:dyDescent="0.25">
      <c r="A15" s="144"/>
      <c r="B15" s="145"/>
      <c r="C15" s="145"/>
      <c r="D15" s="145"/>
      <c r="E15" s="145"/>
      <c r="F15" s="146"/>
      <c r="G15" s="146"/>
      <c r="H15" s="145"/>
      <c r="I15" s="145"/>
      <c r="J15" s="145"/>
      <c r="K15" s="147"/>
      <c r="L15" s="145"/>
      <c r="M15" s="145"/>
      <c r="N15" s="145"/>
      <c r="O15" s="145"/>
      <c r="P15" s="147"/>
      <c r="Q15" s="143"/>
    </row>
    <row r="16" spans="1:21" s="134" customFormat="1" ht="21.75" customHeight="1" thickBot="1" x14ac:dyDescent="0.25">
      <c r="A16" s="148"/>
      <c r="B16" s="149" t="s">
        <v>466</v>
      </c>
      <c r="C16" s="150"/>
      <c r="D16" s="151"/>
      <c r="E16" s="151" t="s">
        <v>5</v>
      </c>
      <c r="F16" s="405"/>
      <c r="G16" s="405"/>
      <c r="H16" s="151"/>
      <c r="I16" s="151"/>
      <c r="J16" s="151"/>
      <c r="K16" s="152"/>
      <c r="L16" s="151"/>
      <c r="M16" s="151"/>
      <c r="N16" s="151"/>
      <c r="O16" s="151"/>
      <c r="P16" s="267"/>
      <c r="Q16" s="153"/>
      <c r="R16" s="133"/>
      <c r="U16" s="135"/>
    </row>
    <row r="17" spans="1:23" ht="18.75" customHeight="1" x14ac:dyDescent="0.2">
      <c r="A17" s="144"/>
      <c r="B17" s="154"/>
      <c r="C17" s="154"/>
      <c r="D17" s="155"/>
      <c r="E17" s="154"/>
      <c r="F17" s="156"/>
      <c r="G17" s="156"/>
      <c r="H17" s="157"/>
      <c r="I17" s="157"/>
      <c r="J17" s="157"/>
      <c r="K17" s="158"/>
      <c r="L17" s="157"/>
      <c r="M17" s="157"/>
      <c r="N17" s="157"/>
      <c r="O17" s="157"/>
      <c r="P17" s="158"/>
      <c r="Q17" s="143"/>
    </row>
    <row r="18" spans="1:23" ht="18.75" customHeight="1" x14ac:dyDescent="0.2">
      <c r="A18" s="144"/>
      <c r="B18" s="159" t="s">
        <v>467</v>
      </c>
      <c r="C18" s="160"/>
      <c r="D18" s="161"/>
      <c r="E18" s="161"/>
      <c r="F18" s="162"/>
      <c r="G18" s="163"/>
      <c r="H18" s="161"/>
      <c r="I18" s="161"/>
      <c r="J18" s="161"/>
      <c r="K18" s="164"/>
      <c r="L18" s="161"/>
      <c r="M18" s="161"/>
      <c r="N18" s="161"/>
      <c r="O18" s="161"/>
      <c r="P18" s="164"/>
      <c r="Q18" s="143"/>
    </row>
    <row r="19" spans="1:23" ht="18.75" customHeight="1" x14ac:dyDescent="0.2">
      <c r="A19" s="144"/>
      <c r="B19" s="160" t="s">
        <v>468</v>
      </c>
      <c r="C19" s="160"/>
      <c r="D19" s="165" t="s">
        <v>469</v>
      </c>
      <c r="E19" s="161"/>
      <c r="F19" s="166"/>
      <c r="G19" s="166"/>
      <c r="H19" s="167"/>
      <c r="I19" s="167"/>
      <c r="J19" s="167"/>
      <c r="K19" s="168"/>
      <c r="L19" s="167"/>
      <c r="M19" s="167"/>
      <c r="N19" s="167"/>
      <c r="O19" s="167"/>
      <c r="P19" s="168"/>
      <c r="Q19" s="143"/>
    </row>
    <row r="20" spans="1:23" ht="18.75" customHeight="1" x14ac:dyDescent="0.2">
      <c r="A20" s="144"/>
      <c r="B20" s="169" t="s">
        <v>470</v>
      </c>
      <c r="C20" s="170"/>
      <c r="D20" s="167" t="s">
        <v>7</v>
      </c>
      <c r="E20" s="167"/>
      <c r="F20" s="166"/>
      <c r="G20" s="166"/>
      <c r="H20" s="167"/>
      <c r="I20" s="167"/>
      <c r="J20" s="167"/>
      <c r="K20" s="168"/>
      <c r="L20" s="167"/>
      <c r="M20" s="171"/>
      <c r="N20" s="171"/>
      <c r="O20" s="171"/>
      <c r="P20" s="147"/>
      <c r="Q20" s="143"/>
    </row>
    <row r="21" spans="1:23" ht="18.75" customHeight="1" x14ac:dyDescent="0.2">
      <c r="A21" s="144"/>
      <c r="B21" s="169"/>
      <c r="C21" s="169"/>
      <c r="D21" s="169"/>
      <c r="E21" s="145"/>
      <c r="F21" s="406"/>
      <c r="G21" s="406"/>
      <c r="H21" s="406"/>
      <c r="I21" s="406"/>
      <c r="J21" s="406"/>
      <c r="K21" s="407"/>
      <c r="L21" s="406"/>
      <c r="M21" s="406"/>
      <c r="N21" s="406"/>
      <c r="O21" s="406"/>
      <c r="P21" s="406"/>
      <c r="Q21" s="143"/>
    </row>
    <row r="22" spans="1:23" x14ac:dyDescent="0.2">
      <c r="A22" s="144"/>
      <c r="B22" s="169"/>
      <c r="C22" s="169"/>
      <c r="D22" s="169"/>
      <c r="E22" s="145"/>
      <c r="F22" s="172"/>
      <c r="G22" s="172"/>
      <c r="H22" s="173"/>
      <c r="I22" s="173"/>
      <c r="J22" s="173"/>
      <c r="K22" s="174"/>
      <c r="L22" s="173"/>
      <c r="M22" s="173"/>
      <c r="N22" s="173"/>
      <c r="O22" s="173"/>
      <c r="P22" s="174"/>
      <c r="Q22" s="143"/>
    </row>
    <row r="23" spans="1:23" x14ac:dyDescent="0.2">
      <c r="A23" s="144"/>
      <c r="B23" s="145"/>
      <c r="C23" s="145"/>
      <c r="D23" s="145"/>
      <c r="E23" s="145"/>
      <c r="F23" s="146"/>
      <c r="G23" s="146"/>
      <c r="H23" s="145"/>
      <c r="I23" s="145"/>
      <c r="J23" s="145"/>
      <c r="K23" s="147"/>
      <c r="L23" s="145"/>
      <c r="M23" s="145"/>
      <c r="N23" s="145"/>
      <c r="O23" s="145"/>
      <c r="P23" s="147"/>
      <c r="Q23" s="143"/>
    </row>
    <row r="24" spans="1:23" x14ac:dyDescent="0.2">
      <c r="A24" s="175"/>
      <c r="B24" s="408" t="s">
        <v>471</v>
      </c>
      <c r="C24" s="408" t="s">
        <v>472</v>
      </c>
      <c r="D24" s="408" t="s">
        <v>473</v>
      </c>
      <c r="E24" s="413" t="s">
        <v>474</v>
      </c>
      <c r="F24" s="416" t="s">
        <v>475</v>
      </c>
      <c r="G24" s="419" t="s">
        <v>476</v>
      </c>
      <c r="H24" s="408" t="s">
        <v>477</v>
      </c>
      <c r="I24" s="423" t="s">
        <v>478</v>
      </c>
      <c r="J24" s="387"/>
      <c r="K24" s="426" t="s">
        <v>479</v>
      </c>
      <c r="L24" s="429" t="s">
        <v>480</v>
      </c>
      <c r="M24" s="429"/>
      <c r="N24" s="429"/>
      <c r="O24" s="429"/>
      <c r="P24" s="430" t="s">
        <v>481</v>
      </c>
      <c r="Q24" s="143"/>
    </row>
    <row r="25" spans="1:23" ht="25.5" x14ac:dyDescent="0.2">
      <c r="A25" s="175"/>
      <c r="B25" s="409"/>
      <c r="C25" s="411"/>
      <c r="D25" s="411"/>
      <c r="E25" s="414"/>
      <c r="F25" s="417"/>
      <c r="G25" s="420"/>
      <c r="H25" s="422"/>
      <c r="I25" s="424"/>
      <c r="J25" s="388"/>
      <c r="K25" s="427"/>
      <c r="L25" s="176" t="s">
        <v>482</v>
      </c>
      <c r="M25" s="176" t="s">
        <v>483</v>
      </c>
      <c r="N25" s="176" t="s">
        <v>484</v>
      </c>
      <c r="O25" s="176" t="s">
        <v>485</v>
      </c>
      <c r="P25" s="422"/>
      <c r="Q25" s="143"/>
      <c r="R25" s="33" t="s">
        <v>19</v>
      </c>
      <c r="S25" s="35" t="s">
        <v>20</v>
      </c>
      <c r="T25" s="35" t="s">
        <v>21</v>
      </c>
      <c r="U25" s="35" t="s">
        <v>486</v>
      </c>
      <c r="V25" s="5" t="s">
        <v>23</v>
      </c>
      <c r="W25" s="135" t="s">
        <v>24</v>
      </c>
    </row>
    <row r="26" spans="1:23" s="183" customFormat="1" ht="38.25" x14ac:dyDescent="0.2">
      <c r="A26" s="177" t="s">
        <v>8</v>
      </c>
      <c r="B26" s="410"/>
      <c r="C26" s="412"/>
      <c r="D26" s="412"/>
      <c r="E26" s="415"/>
      <c r="F26" s="418"/>
      <c r="G26" s="421"/>
      <c r="H26" s="410"/>
      <c r="I26" s="425"/>
      <c r="J26" s="389"/>
      <c r="K26" s="428"/>
      <c r="L26" s="178"/>
      <c r="M26" s="178"/>
      <c r="N26" s="178"/>
      <c r="O26" s="178"/>
      <c r="P26" s="431"/>
      <c r="Q26" s="179"/>
      <c r="R26" s="180"/>
      <c r="S26" s="181"/>
      <c r="T26" s="181"/>
      <c r="U26" s="182"/>
    </row>
    <row r="27" spans="1:23" ht="36" customHeight="1" x14ac:dyDescent="0.2">
      <c r="A27" s="144">
        <v>1</v>
      </c>
      <c r="B27" s="458" t="s">
        <v>487</v>
      </c>
      <c r="C27" s="184"/>
      <c r="D27" s="395">
        <v>2015080010019</v>
      </c>
      <c r="E27" s="397" t="s">
        <v>488</v>
      </c>
      <c r="F27" s="399" t="s">
        <v>489</v>
      </c>
      <c r="G27" s="185" t="s">
        <v>490</v>
      </c>
      <c r="H27" s="186" t="s">
        <v>236</v>
      </c>
      <c r="I27" s="401">
        <v>1</v>
      </c>
      <c r="J27" s="386"/>
      <c r="K27" s="344">
        <v>1</v>
      </c>
      <c r="L27" s="432"/>
      <c r="M27" s="432"/>
      <c r="N27" s="432"/>
      <c r="O27" s="432"/>
      <c r="P27" s="434" t="s">
        <v>491</v>
      </c>
      <c r="Q27" s="143"/>
      <c r="R27" s="187">
        <v>1</v>
      </c>
      <c r="S27" s="188" t="s">
        <v>492</v>
      </c>
      <c r="T27" s="189">
        <f>IFERROR(IF(U27="Porcentaje",I27,I27/R27),0)</f>
        <v>1</v>
      </c>
      <c r="U27" s="187" t="s">
        <v>50</v>
      </c>
      <c r="V27" s="5" t="str">
        <f>IF(T27&gt;=33%,"Satisfactorio",IF(T27&lt;10%,"Deficiente",IF(T27&gt;=10%,"Aceptable")))</f>
        <v>Satisfactorio</v>
      </c>
      <c r="W27" s="135" t="str">
        <f>IF(K27&gt;=33%,"Satisfactorio",IF(K27&lt;10%,"Deficiente",IF(K27&gt;=10%,"Aceptable")))</f>
        <v>Satisfactorio</v>
      </c>
    </row>
    <row r="28" spans="1:23" ht="51" customHeight="1" x14ac:dyDescent="0.2">
      <c r="A28" s="144">
        <f>A27+1</f>
        <v>2</v>
      </c>
      <c r="B28" s="440"/>
      <c r="C28" s="190"/>
      <c r="D28" s="396"/>
      <c r="E28" s="398"/>
      <c r="F28" s="400"/>
      <c r="G28" s="191" t="s">
        <v>493</v>
      </c>
      <c r="H28" s="192" t="s">
        <v>236</v>
      </c>
      <c r="I28" s="402"/>
      <c r="J28" s="386"/>
      <c r="K28" s="344">
        <v>1</v>
      </c>
      <c r="L28" s="433"/>
      <c r="M28" s="433"/>
      <c r="N28" s="433"/>
      <c r="O28" s="433"/>
      <c r="P28" s="435"/>
      <c r="Q28" s="143"/>
      <c r="R28" s="193"/>
      <c r="S28" s="130"/>
      <c r="T28" s="130"/>
      <c r="U28" s="130"/>
      <c r="V28" s="5"/>
      <c r="W28" s="135" t="str">
        <f t="shared" ref="W28:W91" si="0">IF(K28&gt;=33%,"Satisfactorio",IF(K28&lt;10%,"Deficiente",IF(K28&gt;=10%,"Aceptable")))</f>
        <v>Satisfactorio</v>
      </c>
    </row>
    <row r="29" spans="1:23" ht="36" customHeight="1" x14ac:dyDescent="0.2">
      <c r="A29" s="144">
        <f t="shared" ref="A29:A92" si="1">A28+1</f>
        <v>3</v>
      </c>
      <c r="B29" s="440"/>
      <c r="C29" s="190"/>
      <c r="D29" s="396"/>
      <c r="E29" s="398"/>
      <c r="F29" s="400"/>
      <c r="G29" s="191" t="s">
        <v>494</v>
      </c>
      <c r="H29" s="192" t="s">
        <v>236</v>
      </c>
      <c r="I29" s="402"/>
      <c r="J29" s="386"/>
      <c r="K29" s="344">
        <v>1</v>
      </c>
      <c r="L29" s="433"/>
      <c r="M29" s="433"/>
      <c r="N29" s="433"/>
      <c r="O29" s="433"/>
      <c r="P29" s="435"/>
      <c r="Q29" s="143"/>
      <c r="R29" s="193"/>
      <c r="S29" s="130"/>
      <c r="T29" s="130"/>
      <c r="U29" s="130"/>
      <c r="V29" s="5"/>
      <c r="W29" s="135" t="str">
        <f t="shared" si="0"/>
        <v>Satisfactorio</v>
      </c>
    </row>
    <row r="30" spans="1:23" ht="51" customHeight="1" x14ac:dyDescent="0.2">
      <c r="A30" s="144">
        <f t="shared" si="1"/>
        <v>4</v>
      </c>
      <c r="B30" s="440"/>
      <c r="C30" s="190"/>
      <c r="D30" s="396"/>
      <c r="E30" s="398"/>
      <c r="F30" s="400"/>
      <c r="G30" s="191" t="s">
        <v>495</v>
      </c>
      <c r="H30" s="192" t="s">
        <v>236</v>
      </c>
      <c r="I30" s="402"/>
      <c r="J30" s="386"/>
      <c r="K30" s="344">
        <v>1</v>
      </c>
      <c r="L30" s="433"/>
      <c r="M30" s="433"/>
      <c r="N30" s="433"/>
      <c r="O30" s="433"/>
      <c r="P30" s="435"/>
      <c r="Q30" s="143"/>
      <c r="R30" s="193"/>
      <c r="S30" s="130"/>
      <c r="T30" s="130"/>
      <c r="U30" s="130"/>
      <c r="V30" s="5"/>
      <c r="W30" s="135" t="str">
        <f t="shared" si="0"/>
        <v>Satisfactorio</v>
      </c>
    </row>
    <row r="31" spans="1:23" s="196" customFormat="1" ht="89.25" x14ac:dyDescent="0.3">
      <c r="A31" s="144">
        <f t="shared" si="1"/>
        <v>5</v>
      </c>
      <c r="B31" s="440"/>
      <c r="C31" s="190"/>
      <c r="D31" s="396"/>
      <c r="E31" s="398"/>
      <c r="F31" s="400"/>
      <c r="G31" s="191" t="s">
        <v>496</v>
      </c>
      <c r="H31" s="192" t="s">
        <v>120</v>
      </c>
      <c r="I31" s="403"/>
      <c r="J31" s="373"/>
      <c r="K31" s="344">
        <v>1</v>
      </c>
      <c r="L31" s="433"/>
      <c r="M31" s="433"/>
      <c r="N31" s="433"/>
      <c r="O31" s="433"/>
      <c r="P31" s="435"/>
      <c r="Q31" s="194"/>
      <c r="R31" s="195"/>
      <c r="V31" s="5"/>
      <c r="W31" s="135" t="str">
        <f t="shared" si="0"/>
        <v>Satisfactorio</v>
      </c>
    </row>
    <row r="32" spans="1:23" s="196" customFormat="1" ht="99.75" customHeight="1" x14ac:dyDescent="0.3">
      <c r="A32" s="144">
        <f t="shared" si="1"/>
        <v>6</v>
      </c>
      <c r="B32" s="440"/>
      <c r="C32" s="190"/>
      <c r="D32" s="396"/>
      <c r="E32" s="398"/>
      <c r="F32" s="197" t="s">
        <v>497</v>
      </c>
      <c r="G32" s="352" t="s">
        <v>498</v>
      </c>
      <c r="H32" s="192" t="s">
        <v>499</v>
      </c>
      <c r="I32" s="316">
        <v>244</v>
      </c>
      <c r="J32" s="385"/>
      <c r="K32" s="343">
        <v>0</v>
      </c>
      <c r="L32" s="198">
        <f>100+33+50+0</f>
        <v>183</v>
      </c>
      <c r="M32" s="198">
        <f>+L32/4</f>
        <v>45.75</v>
      </c>
      <c r="N32" s="198"/>
      <c r="O32" s="198"/>
      <c r="P32" s="284" t="s">
        <v>790</v>
      </c>
      <c r="Q32" s="194"/>
      <c r="R32" s="200">
        <v>121</v>
      </c>
      <c r="S32" s="188" t="s">
        <v>500</v>
      </c>
      <c r="T32" s="189">
        <f t="shared" ref="T32:T33" si="2">IFERROR(IF(U32="Porcentaje",I32,I32/R32),0)</f>
        <v>2.0165289256198347</v>
      </c>
      <c r="U32" s="187" t="s">
        <v>30</v>
      </c>
      <c r="V32" s="5" t="str">
        <f t="shared" ref="V32:V95" si="3">IF(T32&gt;=33%,"Satisfactorio",IF(T32&lt;10%,"Deficiente",IF(T32&gt;=10%,"Aceptable")))</f>
        <v>Satisfactorio</v>
      </c>
      <c r="W32" s="135" t="str">
        <f t="shared" si="0"/>
        <v>Deficiente</v>
      </c>
    </row>
    <row r="33" spans="1:23" s="196" customFormat="1" ht="63.75" customHeight="1" x14ac:dyDescent="0.3">
      <c r="A33" s="144">
        <f t="shared" si="1"/>
        <v>7</v>
      </c>
      <c r="B33" s="440"/>
      <c r="C33" s="190"/>
      <c r="D33" s="396"/>
      <c r="E33" s="398"/>
      <c r="F33" s="453" t="s">
        <v>501</v>
      </c>
      <c r="G33" s="201" t="s">
        <v>502</v>
      </c>
      <c r="H33" s="192" t="s">
        <v>238</v>
      </c>
      <c r="I33" s="455">
        <v>0</v>
      </c>
      <c r="J33" s="372"/>
      <c r="K33" s="220">
        <v>0.66</v>
      </c>
      <c r="L33" s="436"/>
      <c r="M33" s="436"/>
      <c r="N33" s="436"/>
      <c r="O33" s="436"/>
      <c r="P33" s="438" t="s">
        <v>503</v>
      </c>
      <c r="Q33" s="194"/>
      <c r="R33" s="200">
        <v>1</v>
      </c>
      <c r="S33" s="188" t="s">
        <v>504</v>
      </c>
      <c r="T33" s="189">
        <f t="shared" si="2"/>
        <v>0</v>
      </c>
      <c r="U33" s="187" t="s">
        <v>30</v>
      </c>
      <c r="V33" s="5" t="str">
        <f t="shared" si="3"/>
        <v>Deficiente</v>
      </c>
      <c r="W33" s="135" t="str">
        <f t="shared" si="0"/>
        <v>Satisfactorio</v>
      </c>
    </row>
    <row r="34" spans="1:23" s="196" customFormat="1" ht="58.5" customHeight="1" x14ac:dyDescent="0.3">
      <c r="A34" s="144">
        <f t="shared" si="1"/>
        <v>8</v>
      </c>
      <c r="B34" s="440"/>
      <c r="C34" s="190"/>
      <c r="D34" s="396"/>
      <c r="E34" s="398"/>
      <c r="F34" s="400"/>
      <c r="G34" s="191" t="s">
        <v>722</v>
      </c>
      <c r="H34" s="192" t="s">
        <v>120</v>
      </c>
      <c r="I34" s="456"/>
      <c r="J34" s="381"/>
      <c r="K34" s="220">
        <v>0.5</v>
      </c>
      <c r="L34" s="433"/>
      <c r="M34" s="433"/>
      <c r="N34" s="433"/>
      <c r="O34" s="433"/>
      <c r="P34" s="435"/>
      <c r="Q34" s="194"/>
      <c r="R34" s="195"/>
      <c r="V34" s="5"/>
      <c r="W34" s="135" t="str">
        <f t="shared" si="0"/>
        <v>Satisfactorio</v>
      </c>
    </row>
    <row r="35" spans="1:23" ht="51" x14ac:dyDescent="0.2">
      <c r="A35" s="144">
        <f t="shared" si="1"/>
        <v>9</v>
      </c>
      <c r="B35" s="440"/>
      <c r="C35" s="190"/>
      <c r="D35" s="396"/>
      <c r="E35" s="398"/>
      <c r="F35" s="454"/>
      <c r="G35" s="202" t="s">
        <v>505</v>
      </c>
      <c r="H35" s="192" t="s">
        <v>236</v>
      </c>
      <c r="I35" s="457"/>
      <c r="J35" s="385"/>
      <c r="K35" s="307">
        <v>0</v>
      </c>
      <c r="L35" s="437"/>
      <c r="M35" s="437"/>
      <c r="N35" s="437"/>
      <c r="O35" s="437"/>
      <c r="P35" s="439"/>
      <c r="Q35" s="143"/>
      <c r="R35" s="193"/>
      <c r="S35" s="130"/>
      <c r="T35" s="130"/>
      <c r="U35" s="130"/>
      <c r="V35" s="5"/>
      <c r="W35" s="135" t="str">
        <f t="shared" si="0"/>
        <v>Deficiente</v>
      </c>
    </row>
    <row r="36" spans="1:23" ht="89.25" x14ac:dyDescent="0.2">
      <c r="A36" s="144">
        <f t="shared" si="1"/>
        <v>10</v>
      </c>
      <c r="B36" s="440"/>
      <c r="C36" s="190"/>
      <c r="D36" s="396"/>
      <c r="E36" s="398"/>
      <c r="F36" s="203" t="s">
        <v>506</v>
      </c>
      <c r="G36" s="202" t="s">
        <v>507</v>
      </c>
      <c r="H36" s="192" t="s">
        <v>236</v>
      </c>
      <c r="I36" s="332">
        <v>0</v>
      </c>
      <c r="J36" s="376"/>
      <c r="K36" s="307">
        <v>0</v>
      </c>
      <c r="L36" s="205"/>
      <c r="M36" s="205"/>
      <c r="N36" s="205"/>
      <c r="O36" s="205"/>
      <c r="P36" s="206" t="s">
        <v>508</v>
      </c>
      <c r="Q36" s="143"/>
      <c r="R36" s="189">
        <v>0</v>
      </c>
      <c r="S36" s="188" t="s">
        <v>509</v>
      </c>
      <c r="T36" s="189">
        <f t="shared" ref="T36:T37" si="4">IFERROR(IF(U36="Porcentaje",I36,I36/R36),0)</f>
        <v>0</v>
      </c>
      <c r="U36" s="187" t="s">
        <v>50</v>
      </c>
      <c r="V36" s="5" t="str">
        <f t="shared" si="3"/>
        <v>Deficiente</v>
      </c>
      <c r="W36" s="135" t="str">
        <f t="shared" si="0"/>
        <v>Deficiente</v>
      </c>
    </row>
    <row r="37" spans="1:23" s="196" customFormat="1" ht="127.5" x14ac:dyDescent="0.3">
      <c r="A37" s="144">
        <f t="shared" si="1"/>
        <v>11</v>
      </c>
      <c r="B37" s="440"/>
      <c r="C37" s="436" t="s">
        <v>510</v>
      </c>
      <c r="D37" s="433">
        <v>2015080010013</v>
      </c>
      <c r="E37" s="443" t="s">
        <v>511</v>
      </c>
      <c r="F37" s="445" t="s">
        <v>512</v>
      </c>
      <c r="G37" s="207" t="s">
        <v>513</v>
      </c>
      <c r="H37" s="208" t="s">
        <v>514</v>
      </c>
      <c r="I37" s="448">
        <f>IF(134102/(1228271*7.5%)&gt;0,100%,134102/(1228271*7.5%))</f>
        <v>1</v>
      </c>
      <c r="J37" s="382"/>
      <c r="K37" s="204">
        <v>1</v>
      </c>
      <c r="L37" s="451"/>
      <c r="M37" s="451"/>
      <c r="N37" s="451"/>
      <c r="O37" s="451"/>
      <c r="P37" s="460"/>
      <c r="Q37" s="194"/>
      <c r="R37" s="200">
        <v>7.5</v>
      </c>
      <c r="S37" s="188" t="s">
        <v>515</v>
      </c>
      <c r="T37" s="189">
        <f t="shared" si="4"/>
        <v>1</v>
      </c>
      <c r="U37" s="187" t="s">
        <v>50</v>
      </c>
      <c r="V37" s="5" t="str">
        <f t="shared" si="3"/>
        <v>Satisfactorio</v>
      </c>
      <c r="W37" s="135" t="str">
        <f t="shared" si="0"/>
        <v>Satisfactorio</v>
      </c>
    </row>
    <row r="38" spans="1:23" s="196" customFormat="1" ht="140.25" x14ac:dyDescent="0.3">
      <c r="A38" s="144">
        <f t="shared" si="1"/>
        <v>12</v>
      </c>
      <c r="B38" s="440"/>
      <c r="C38" s="433"/>
      <c r="D38" s="433"/>
      <c r="E38" s="443"/>
      <c r="F38" s="446"/>
      <c r="G38" s="207" t="s">
        <v>516</v>
      </c>
      <c r="H38" s="208" t="s">
        <v>514</v>
      </c>
      <c r="I38" s="449"/>
      <c r="J38" s="383"/>
      <c r="K38" s="204">
        <v>0.2</v>
      </c>
      <c r="L38" s="398"/>
      <c r="M38" s="398"/>
      <c r="N38" s="398"/>
      <c r="O38" s="398"/>
      <c r="P38" s="461"/>
      <c r="Q38" s="194"/>
      <c r="R38" s="195"/>
      <c r="V38" s="5"/>
      <c r="W38" s="135" t="str">
        <f t="shared" si="0"/>
        <v>Aceptable</v>
      </c>
    </row>
    <row r="39" spans="1:23" s="196" customFormat="1" ht="76.5" x14ac:dyDescent="0.3">
      <c r="A39" s="144">
        <f t="shared" si="1"/>
        <v>13</v>
      </c>
      <c r="B39" s="440"/>
      <c r="C39" s="433"/>
      <c r="D39" s="433"/>
      <c r="E39" s="443"/>
      <c r="F39" s="446"/>
      <c r="G39" s="207" t="s">
        <v>517</v>
      </c>
      <c r="H39" s="208" t="s">
        <v>514</v>
      </c>
      <c r="I39" s="449"/>
      <c r="J39" s="383"/>
      <c r="K39" s="307">
        <v>1</v>
      </c>
      <c r="L39" s="398"/>
      <c r="M39" s="398"/>
      <c r="N39" s="398"/>
      <c r="O39" s="398"/>
      <c r="P39" s="461"/>
      <c r="Q39" s="194"/>
      <c r="R39" s="195"/>
      <c r="V39" s="5"/>
      <c r="W39" s="135" t="str">
        <f t="shared" si="0"/>
        <v>Satisfactorio</v>
      </c>
    </row>
    <row r="40" spans="1:23" s="196" customFormat="1" ht="127.5" x14ac:dyDescent="0.3">
      <c r="A40" s="144">
        <f t="shared" si="1"/>
        <v>14</v>
      </c>
      <c r="B40" s="440"/>
      <c r="C40" s="433"/>
      <c r="D40" s="433"/>
      <c r="E40" s="443"/>
      <c r="F40" s="446"/>
      <c r="G40" s="210" t="s">
        <v>518</v>
      </c>
      <c r="H40" s="208" t="s">
        <v>514</v>
      </c>
      <c r="I40" s="449"/>
      <c r="J40" s="383"/>
      <c r="K40" s="307">
        <v>1</v>
      </c>
      <c r="L40" s="398"/>
      <c r="M40" s="398"/>
      <c r="N40" s="398"/>
      <c r="O40" s="398"/>
      <c r="P40" s="461"/>
      <c r="Q40" s="194"/>
      <c r="R40" s="195"/>
      <c r="V40" s="5"/>
      <c r="W40" s="135" t="str">
        <f t="shared" si="0"/>
        <v>Satisfactorio</v>
      </c>
    </row>
    <row r="41" spans="1:23" s="196" customFormat="1" ht="63.75" x14ac:dyDescent="0.3">
      <c r="A41" s="144">
        <f t="shared" si="1"/>
        <v>15</v>
      </c>
      <c r="B41" s="440"/>
      <c r="C41" s="433"/>
      <c r="D41" s="433"/>
      <c r="E41" s="443"/>
      <c r="F41" s="446"/>
      <c r="G41" s="207" t="s">
        <v>519</v>
      </c>
      <c r="H41" s="208" t="s">
        <v>514</v>
      </c>
      <c r="I41" s="449"/>
      <c r="J41" s="383"/>
      <c r="K41" s="307">
        <v>1</v>
      </c>
      <c r="L41" s="398"/>
      <c r="M41" s="398"/>
      <c r="N41" s="398"/>
      <c r="O41" s="398"/>
      <c r="P41" s="461"/>
      <c r="Q41" s="194"/>
      <c r="R41" s="195"/>
      <c r="V41" s="5"/>
      <c r="W41" s="135" t="str">
        <f t="shared" si="0"/>
        <v>Satisfactorio</v>
      </c>
    </row>
    <row r="42" spans="1:23" s="196" customFormat="1" ht="89.25" x14ac:dyDescent="0.3">
      <c r="A42" s="144">
        <f t="shared" si="1"/>
        <v>16</v>
      </c>
      <c r="B42" s="440"/>
      <c r="C42" s="433"/>
      <c r="D42" s="433"/>
      <c r="E42" s="443"/>
      <c r="F42" s="446"/>
      <c r="G42" s="207" t="s">
        <v>520</v>
      </c>
      <c r="H42" s="208" t="s">
        <v>514</v>
      </c>
      <c r="I42" s="449"/>
      <c r="J42" s="383"/>
      <c r="K42" s="307">
        <v>0.58615384615384614</v>
      </c>
      <c r="L42" s="398"/>
      <c r="M42" s="398"/>
      <c r="N42" s="398"/>
      <c r="O42" s="398"/>
      <c r="P42" s="461"/>
      <c r="Q42" s="194"/>
      <c r="R42" s="195"/>
      <c r="V42" s="5"/>
      <c r="W42" s="135" t="str">
        <f t="shared" si="0"/>
        <v>Satisfactorio</v>
      </c>
    </row>
    <row r="43" spans="1:23" s="196" customFormat="1" ht="178.5" x14ac:dyDescent="0.3">
      <c r="A43" s="144">
        <f t="shared" si="1"/>
        <v>17</v>
      </c>
      <c r="B43" s="440"/>
      <c r="C43" s="433"/>
      <c r="D43" s="433"/>
      <c r="E43" s="443"/>
      <c r="F43" s="446"/>
      <c r="G43" s="207" t="s">
        <v>521</v>
      </c>
      <c r="H43" s="208" t="s">
        <v>514</v>
      </c>
      <c r="I43" s="449"/>
      <c r="J43" s="383"/>
      <c r="K43" s="307">
        <v>0.55858333333333332</v>
      </c>
      <c r="L43" s="398"/>
      <c r="M43" s="398"/>
      <c r="N43" s="398"/>
      <c r="O43" s="398"/>
      <c r="P43" s="461"/>
      <c r="Q43" s="194"/>
      <c r="R43" s="195"/>
      <c r="V43" s="5"/>
      <c r="W43" s="135" t="str">
        <f t="shared" si="0"/>
        <v>Satisfactorio</v>
      </c>
    </row>
    <row r="44" spans="1:23" s="196" customFormat="1" ht="114.75" x14ac:dyDescent="0.3">
      <c r="A44" s="144">
        <f t="shared" si="1"/>
        <v>18</v>
      </c>
      <c r="B44" s="440"/>
      <c r="C44" s="433"/>
      <c r="D44" s="433"/>
      <c r="E44" s="443"/>
      <c r="F44" s="446"/>
      <c r="G44" s="207" t="s">
        <v>522</v>
      </c>
      <c r="H44" s="208" t="s">
        <v>514</v>
      </c>
      <c r="I44" s="449"/>
      <c r="J44" s="383"/>
      <c r="K44" s="307">
        <v>1</v>
      </c>
      <c r="L44" s="398"/>
      <c r="M44" s="398"/>
      <c r="N44" s="398"/>
      <c r="O44" s="398"/>
      <c r="P44" s="461"/>
      <c r="Q44" s="194"/>
      <c r="R44" s="195"/>
      <c r="V44" s="5"/>
      <c r="W44" s="135" t="str">
        <f t="shared" si="0"/>
        <v>Satisfactorio</v>
      </c>
    </row>
    <row r="45" spans="1:23" s="196" customFormat="1" ht="191.25" x14ac:dyDescent="0.3">
      <c r="A45" s="144">
        <f t="shared" si="1"/>
        <v>19</v>
      </c>
      <c r="B45" s="440"/>
      <c r="C45" s="433"/>
      <c r="D45" s="433"/>
      <c r="E45" s="443"/>
      <c r="F45" s="446"/>
      <c r="G45" s="210" t="s">
        <v>523</v>
      </c>
      <c r="H45" s="208" t="s">
        <v>514</v>
      </c>
      <c r="I45" s="449"/>
      <c r="J45" s="383"/>
      <c r="K45" s="307">
        <v>0.92300000000000004</v>
      </c>
      <c r="L45" s="398"/>
      <c r="M45" s="398"/>
      <c r="N45" s="398"/>
      <c r="O45" s="398"/>
      <c r="P45" s="461"/>
      <c r="Q45" s="194"/>
      <c r="R45" s="195"/>
      <c r="V45" s="5"/>
      <c r="W45" s="135" t="str">
        <f t="shared" si="0"/>
        <v>Satisfactorio</v>
      </c>
    </row>
    <row r="46" spans="1:23" s="196" customFormat="1" ht="66" customHeight="1" x14ac:dyDescent="0.3">
      <c r="A46" s="144">
        <f t="shared" si="1"/>
        <v>20</v>
      </c>
      <c r="B46" s="441"/>
      <c r="C46" s="442"/>
      <c r="D46" s="442"/>
      <c r="E46" s="444"/>
      <c r="F46" s="446"/>
      <c r="G46" s="211" t="s">
        <v>524</v>
      </c>
      <c r="H46" s="208" t="s">
        <v>514</v>
      </c>
      <c r="I46" s="449"/>
      <c r="J46" s="383"/>
      <c r="K46" s="307">
        <v>0.99</v>
      </c>
      <c r="L46" s="452"/>
      <c r="M46" s="452"/>
      <c r="N46" s="452"/>
      <c r="O46" s="452"/>
      <c r="P46" s="462"/>
      <c r="Q46" s="194"/>
      <c r="R46" s="195"/>
      <c r="V46" s="5"/>
      <c r="W46" s="135" t="str">
        <f t="shared" si="0"/>
        <v>Satisfactorio</v>
      </c>
    </row>
    <row r="47" spans="1:23" s="196" customFormat="1" ht="51" customHeight="1" x14ac:dyDescent="0.3">
      <c r="A47" s="144">
        <f t="shared" si="1"/>
        <v>21</v>
      </c>
      <c r="B47" s="212"/>
      <c r="C47" s="213"/>
      <c r="D47" s="213">
        <v>2015080010014</v>
      </c>
      <c r="E47" s="463" t="s">
        <v>525</v>
      </c>
      <c r="F47" s="446"/>
      <c r="G47" s="214" t="s">
        <v>526</v>
      </c>
      <c r="H47" s="208" t="s">
        <v>514</v>
      </c>
      <c r="I47" s="449"/>
      <c r="J47" s="383"/>
      <c r="K47" s="308">
        <v>1</v>
      </c>
      <c r="L47" s="215"/>
      <c r="M47" s="215"/>
      <c r="N47" s="215"/>
      <c r="O47" s="215"/>
      <c r="P47" s="268"/>
      <c r="Q47" s="194"/>
      <c r="R47" s="195"/>
      <c r="V47" s="5"/>
      <c r="W47" s="135" t="str">
        <f t="shared" si="0"/>
        <v>Satisfactorio</v>
      </c>
    </row>
    <row r="48" spans="1:23" s="196" customFormat="1" ht="66" customHeight="1" x14ac:dyDescent="0.3">
      <c r="A48" s="144">
        <f t="shared" si="1"/>
        <v>22</v>
      </c>
      <c r="B48" s="212"/>
      <c r="C48" s="213"/>
      <c r="D48" s="213"/>
      <c r="E48" s="444"/>
      <c r="F48" s="447"/>
      <c r="G48" s="214" t="s">
        <v>723</v>
      </c>
      <c r="H48" s="208" t="s">
        <v>514</v>
      </c>
      <c r="I48" s="450"/>
      <c r="J48" s="384"/>
      <c r="K48" s="308">
        <v>0</v>
      </c>
      <c r="L48" s="215"/>
      <c r="M48" s="215"/>
      <c r="N48" s="215"/>
      <c r="O48" s="215"/>
      <c r="P48" s="269" t="s">
        <v>527</v>
      </c>
      <c r="Q48" s="194"/>
      <c r="R48" s="195"/>
      <c r="V48" s="5"/>
      <c r="W48" s="135" t="str">
        <f t="shared" si="0"/>
        <v>Deficiente</v>
      </c>
    </row>
    <row r="49" spans="1:23" s="196" customFormat="1" ht="74.25" customHeight="1" x14ac:dyDescent="0.3">
      <c r="A49" s="144">
        <f t="shared" si="1"/>
        <v>23</v>
      </c>
      <c r="B49" s="459" t="s">
        <v>528</v>
      </c>
      <c r="C49" s="436" t="s">
        <v>529</v>
      </c>
      <c r="D49" s="436">
        <v>2015080010011</v>
      </c>
      <c r="E49" s="436" t="s">
        <v>530</v>
      </c>
      <c r="F49" s="197" t="s">
        <v>531</v>
      </c>
      <c r="G49" s="216" t="s">
        <v>532</v>
      </c>
      <c r="H49" s="209" t="s">
        <v>120</v>
      </c>
      <c r="I49" s="317">
        <v>100</v>
      </c>
      <c r="J49" s="317"/>
      <c r="K49" s="331">
        <f>VLOOKUP(G49,'[1]PROYECTOS '!$G$31:$J$92,4,FALSE)</f>
        <v>1</v>
      </c>
      <c r="L49" s="198"/>
      <c r="M49" s="198"/>
      <c r="N49" s="198"/>
      <c r="O49" s="198"/>
      <c r="P49" s="217" t="s">
        <v>715</v>
      </c>
      <c r="Q49" s="194"/>
      <c r="R49" s="200">
        <v>200</v>
      </c>
      <c r="S49" s="188" t="s">
        <v>533</v>
      </c>
      <c r="T49" s="189">
        <f t="shared" ref="T49:T50" si="5">IFERROR(IF(U49="Porcentaje",I49,I49/R49),0)</f>
        <v>0.5</v>
      </c>
      <c r="U49" s="187" t="s">
        <v>30</v>
      </c>
      <c r="V49" s="5" t="str">
        <f t="shared" si="3"/>
        <v>Satisfactorio</v>
      </c>
      <c r="W49" s="135" t="str">
        <f t="shared" si="0"/>
        <v>Satisfactorio</v>
      </c>
    </row>
    <row r="50" spans="1:23" s="196" customFormat="1" ht="63.75" x14ac:dyDescent="0.3">
      <c r="A50" s="144">
        <f t="shared" si="1"/>
        <v>24</v>
      </c>
      <c r="B50" s="440"/>
      <c r="C50" s="433"/>
      <c r="D50" s="433"/>
      <c r="E50" s="433"/>
      <c r="F50" s="453" t="s">
        <v>534</v>
      </c>
      <c r="G50" s="216" t="s">
        <v>535</v>
      </c>
      <c r="H50" s="208" t="s">
        <v>499</v>
      </c>
      <c r="I50" s="455">
        <v>4961</v>
      </c>
      <c r="J50" s="372"/>
      <c r="K50" s="321">
        <v>0.66</v>
      </c>
      <c r="L50" s="436"/>
      <c r="M50" s="436"/>
      <c r="N50" s="436"/>
      <c r="O50" s="436"/>
      <c r="P50" s="438" t="s">
        <v>791</v>
      </c>
      <c r="Q50" s="194"/>
      <c r="R50" s="200">
        <v>6490</v>
      </c>
      <c r="S50" s="188" t="s">
        <v>536</v>
      </c>
      <c r="T50" s="189">
        <f t="shared" si="5"/>
        <v>0.764406779661017</v>
      </c>
      <c r="U50" s="187" t="s">
        <v>30</v>
      </c>
      <c r="V50" s="5" t="str">
        <f t="shared" si="3"/>
        <v>Satisfactorio</v>
      </c>
      <c r="W50" s="135" t="str">
        <f t="shared" si="0"/>
        <v>Satisfactorio</v>
      </c>
    </row>
    <row r="51" spans="1:23" s="196" customFormat="1" ht="102" x14ac:dyDescent="0.3">
      <c r="A51" s="144">
        <f t="shared" si="1"/>
        <v>25</v>
      </c>
      <c r="B51" s="440"/>
      <c r="C51" s="433"/>
      <c r="D51" s="433"/>
      <c r="E51" s="433"/>
      <c r="F51" s="400"/>
      <c r="G51" s="216" t="s">
        <v>537</v>
      </c>
      <c r="H51" s="208" t="s">
        <v>499</v>
      </c>
      <c r="I51" s="456"/>
      <c r="J51" s="381"/>
      <c r="K51" s="317" t="s">
        <v>780</v>
      </c>
      <c r="L51" s="433"/>
      <c r="M51" s="433"/>
      <c r="N51" s="433"/>
      <c r="O51" s="433"/>
      <c r="P51" s="435"/>
      <c r="Q51" s="194"/>
      <c r="R51" s="195"/>
      <c r="V51" s="5"/>
      <c r="W51" s="135" t="str">
        <f t="shared" si="0"/>
        <v>Satisfactorio</v>
      </c>
    </row>
    <row r="52" spans="1:23" s="196" customFormat="1" ht="25.5" customHeight="1" x14ac:dyDescent="0.3">
      <c r="A52" s="144">
        <f t="shared" si="1"/>
        <v>26</v>
      </c>
      <c r="B52" s="440"/>
      <c r="C52" s="433"/>
      <c r="D52" s="433"/>
      <c r="E52" s="433"/>
      <c r="F52" s="400"/>
      <c r="G52" s="216" t="s">
        <v>538</v>
      </c>
      <c r="H52" s="208" t="s">
        <v>499</v>
      </c>
      <c r="I52" s="456"/>
      <c r="J52" s="381"/>
      <c r="K52" s="317" t="s">
        <v>781</v>
      </c>
      <c r="L52" s="433"/>
      <c r="M52" s="433"/>
      <c r="N52" s="433"/>
      <c r="O52" s="433"/>
      <c r="P52" s="435"/>
      <c r="Q52" s="194"/>
      <c r="R52" s="195"/>
      <c r="V52" s="5"/>
      <c r="W52" s="135" t="str">
        <f t="shared" si="0"/>
        <v>Satisfactorio</v>
      </c>
    </row>
    <row r="53" spans="1:23" s="196" customFormat="1" ht="57" customHeight="1" x14ac:dyDescent="0.3">
      <c r="A53" s="144">
        <f t="shared" si="1"/>
        <v>27</v>
      </c>
      <c r="B53" s="440"/>
      <c r="C53" s="433"/>
      <c r="D53" s="442"/>
      <c r="E53" s="442"/>
      <c r="F53" s="454"/>
      <c r="G53" s="216" t="s">
        <v>539</v>
      </c>
      <c r="H53" s="208" t="s">
        <v>499</v>
      </c>
      <c r="I53" s="403"/>
      <c r="J53" s="373"/>
      <c r="K53" s="317" t="s">
        <v>782</v>
      </c>
      <c r="L53" s="442"/>
      <c r="M53" s="442"/>
      <c r="N53" s="442"/>
      <c r="O53" s="442"/>
      <c r="P53" s="464"/>
      <c r="Q53" s="194"/>
      <c r="R53" s="195"/>
      <c r="V53" s="5"/>
      <c r="W53" s="135" t="str">
        <f t="shared" si="0"/>
        <v>Satisfactorio</v>
      </c>
    </row>
    <row r="54" spans="1:23" s="196" customFormat="1" ht="91.5" customHeight="1" x14ac:dyDescent="0.3">
      <c r="A54" s="144">
        <f t="shared" si="1"/>
        <v>28</v>
      </c>
      <c r="B54" s="440"/>
      <c r="C54" s="433"/>
      <c r="D54" s="436">
        <v>2015080010012</v>
      </c>
      <c r="E54" s="436" t="s">
        <v>540</v>
      </c>
      <c r="F54" s="197" t="s">
        <v>541</v>
      </c>
      <c r="G54" s="216" t="s">
        <v>542</v>
      </c>
      <c r="H54" s="208" t="s">
        <v>499</v>
      </c>
      <c r="I54" s="316" t="s">
        <v>783</v>
      </c>
      <c r="J54" s="385"/>
      <c r="K54" s="307">
        <v>0.66659999999999997</v>
      </c>
      <c r="L54" s="198"/>
      <c r="M54" s="198"/>
      <c r="N54" s="198"/>
      <c r="O54" s="198"/>
      <c r="P54" s="199" t="s">
        <v>789</v>
      </c>
      <c r="Q54" s="194"/>
      <c r="R54" s="219">
        <v>1</v>
      </c>
      <c r="S54" s="188" t="s">
        <v>543</v>
      </c>
      <c r="T54" s="189" t="str">
        <f t="shared" ref="T54:T58" si="6">IFERROR(IF(U54="Porcentaje",I54,I54/R54),0)</f>
        <v>el suministro de combustible se realizo a 93 motocicletas y 19 vehiculos para un total de 112 rodantes</v>
      </c>
      <c r="U54" s="187" t="s">
        <v>50</v>
      </c>
      <c r="V54" s="5" t="str">
        <f t="shared" si="3"/>
        <v>Satisfactorio</v>
      </c>
      <c r="W54" s="135" t="str">
        <f t="shared" si="0"/>
        <v>Satisfactorio</v>
      </c>
    </row>
    <row r="55" spans="1:23" s="196" customFormat="1" ht="179.25" customHeight="1" x14ac:dyDescent="0.3">
      <c r="A55" s="144">
        <f t="shared" si="1"/>
        <v>29</v>
      </c>
      <c r="B55" s="440"/>
      <c r="C55" s="433"/>
      <c r="D55" s="433"/>
      <c r="E55" s="433"/>
      <c r="F55" s="197" t="s">
        <v>544</v>
      </c>
      <c r="G55" s="216" t="s">
        <v>545</v>
      </c>
      <c r="H55" s="208" t="s">
        <v>499</v>
      </c>
      <c r="I55" s="316" t="s">
        <v>784</v>
      </c>
      <c r="J55" s="385"/>
      <c r="K55" s="307">
        <v>0.66659999999999997</v>
      </c>
      <c r="L55" s="198"/>
      <c r="M55" s="198"/>
      <c r="N55" s="198"/>
      <c r="O55" s="198"/>
      <c r="P55" s="199" t="s">
        <v>788</v>
      </c>
      <c r="Q55" s="194"/>
      <c r="R55" s="221">
        <v>1</v>
      </c>
      <c r="S55" s="188" t="s">
        <v>546</v>
      </c>
      <c r="T55" s="189" t="str">
        <f t="shared" si="6"/>
        <v xml:space="preserve">el servicio de mantenimiento se debe prestar a 112 vehiculos de la policia entre motos y carros. </v>
      </c>
      <c r="U55" s="187" t="s">
        <v>50</v>
      </c>
      <c r="V55" s="5" t="str">
        <f t="shared" si="3"/>
        <v>Satisfactorio</v>
      </c>
      <c r="W55" s="135" t="str">
        <f t="shared" si="0"/>
        <v>Satisfactorio</v>
      </c>
    </row>
    <row r="56" spans="1:23" s="196" customFormat="1" ht="127.5" x14ac:dyDescent="0.3">
      <c r="A56" s="144">
        <f t="shared" si="1"/>
        <v>30</v>
      </c>
      <c r="B56" s="440"/>
      <c r="C56" s="433"/>
      <c r="D56" s="433"/>
      <c r="E56" s="433"/>
      <c r="F56" s="197" t="s">
        <v>547</v>
      </c>
      <c r="G56" s="216" t="s">
        <v>548</v>
      </c>
      <c r="H56" s="208" t="s">
        <v>499</v>
      </c>
      <c r="I56" s="353">
        <v>4</v>
      </c>
      <c r="J56" s="353"/>
      <c r="K56" s="307">
        <v>0.5</v>
      </c>
      <c r="L56" s="198"/>
      <c r="M56" s="198"/>
      <c r="N56" s="198"/>
      <c r="O56" s="198"/>
      <c r="P56" s="316" t="s">
        <v>785</v>
      </c>
      <c r="Q56" s="194"/>
      <c r="R56" s="200">
        <v>5</v>
      </c>
      <c r="S56" s="188" t="s">
        <v>549</v>
      </c>
      <c r="T56" s="189">
        <f>IFERROR(IF(U56="Porcentaje",P56,P56/R56),0)</f>
        <v>0</v>
      </c>
      <c r="U56" s="187" t="s">
        <v>30</v>
      </c>
      <c r="V56" s="5" t="str">
        <f t="shared" si="3"/>
        <v>Deficiente</v>
      </c>
      <c r="W56" s="135" t="str">
        <f t="shared" si="0"/>
        <v>Satisfactorio</v>
      </c>
    </row>
    <row r="57" spans="1:23" s="196" customFormat="1" ht="86.25" customHeight="1" x14ac:dyDescent="0.3">
      <c r="A57" s="144">
        <f t="shared" si="1"/>
        <v>31</v>
      </c>
      <c r="B57" s="441"/>
      <c r="C57" s="442"/>
      <c r="D57" s="442"/>
      <c r="E57" s="442"/>
      <c r="F57" s="197" t="s">
        <v>550</v>
      </c>
      <c r="G57" s="216" t="s">
        <v>551</v>
      </c>
      <c r="H57" s="208" t="s">
        <v>499</v>
      </c>
      <c r="I57" s="316">
        <v>0</v>
      </c>
      <c r="J57" s="385"/>
      <c r="K57" s="307">
        <v>0.33300000000000002</v>
      </c>
      <c r="L57" s="198"/>
      <c r="M57" s="198"/>
      <c r="N57" s="198"/>
      <c r="O57" s="198"/>
      <c r="P57" s="199" t="s">
        <v>787</v>
      </c>
      <c r="Q57" s="194"/>
      <c r="R57" s="200">
        <v>0</v>
      </c>
      <c r="S57" s="188" t="s">
        <v>552</v>
      </c>
      <c r="T57" s="189">
        <f t="shared" si="6"/>
        <v>0</v>
      </c>
      <c r="U57" s="187" t="s">
        <v>50</v>
      </c>
      <c r="V57" s="5" t="str">
        <f t="shared" si="3"/>
        <v>Deficiente</v>
      </c>
      <c r="W57" s="135" t="str">
        <f t="shared" si="0"/>
        <v>Satisfactorio</v>
      </c>
    </row>
    <row r="58" spans="1:23" ht="51.75" customHeight="1" x14ac:dyDescent="0.2">
      <c r="A58" s="144">
        <f t="shared" si="1"/>
        <v>32</v>
      </c>
      <c r="B58" s="222" t="s">
        <v>553</v>
      </c>
      <c r="C58" s="205" t="s">
        <v>554</v>
      </c>
      <c r="D58" s="436">
        <v>2015080010016</v>
      </c>
      <c r="E58" s="436" t="s">
        <v>555</v>
      </c>
      <c r="F58" s="471" t="s">
        <v>556</v>
      </c>
      <c r="G58" s="216" t="s">
        <v>557</v>
      </c>
      <c r="H58" s="223" t="s">
        <v>236</v>
      </c>
      <c r="I58" s="475">
        <v>25700</v>
      </c>
      <c r="J58" s="374"/>
      <c r="K58" s="307">
        <v>0.66</v>
      </c>
      <c r="L58" s="205"/>
      <c r="M58" s="205"/>
      <c r="N58" s="205"/>
      <c r="O58" s="205"/>
      <c r="P58" s="484" t="s">
        <v>716</v>
      </c>
      <c r="Q58" s="143"/>
      <c r="R58" s="133">
        <v>5000</v>
      </c>
      <c r="S58" s="188" t="s">
        <v>558</v>
      </c>
      <c r="T58" s="189">
        <f t="shared" si="6"/>
        <v>5.14</v>
      </c>
      <c r="U58" s="187" t="s">
        <v>30</v>
      </c>
      <c r="V58" s="5" t="str">
        <f t="shared" si="3"/>
        <v>Satisfactorio</v>
      </c>
      <c r="W58" s="135" t="str">
        <f t="shared" si="0"/>
        <v>Satisfactorio</v>
      </c>
    </row>
    <row r="59" spans="1:23" s="196" customFormat="1" ht="89.25" x14ac:dyDescent="0.3">
      <c r="A59" s="144">
        <f t="shared" si="1"/>
        <v>33</v>
      </c>
      <c r="B59" s="212"/>
      <c r="C59" s="213"/>
      <c r="D59" s="433"/>
      <c r="E59" s="433"/>
      <c r="F59" s="472"/>
      <c r="G59" s="216" t="s">
        <v>559</v>
      </c>
      <c r="H59" s="209" t="s">
        <v>120</v>
      </c>
      <c r="I59" s="478"/>
      <c r="J59" s="377"/>
      <c r="K59" s="331">
        <f>VLOOKUP(G59,'[1]PROYECTOS '!$G$31:$J$92,4,FALSE)</f>
        <v>1</v>
      </c>
      <c r="L59" s="213"/>
      <c r="M59" s="213"/>
      <c r="N59" s="213"/>
      <c r="O59" s="213"/>
      <c r="P59" s="485"/>
      <c r="Q59" s="194"/>
      <c r="R59" s="195"/>
      <c r="V59" s="5"/>
      <c r="W59" s="135" t="str">
        <f t="shared" si="0"/>
        <v>Satisfactorio</v>
      </c>
    </row>
    <row r="60" spans="1:23" s="196" customFormat="1" ht="38.25" customHeight="1" x14ac:dyDescent="0.3">
      <c r="A60" s="144">
        <f t="shared" si="1"/>
        <v>34</v>
      </c>
      <c r="B60" s="212"/>
      <c r="C60" s="213"/>
      <c r="D60" s="433"/>
      <c r="E60" s="433"/>
      <c r="F60" s="472"/>
      <c r="G60" s="216" t="s">
        <v>560</v>
      </c>
      <c r="H60" s="209" t="s">
        <v>120</v>
      </c>
      <c r="I60" s="478"/>
      <c r="J60" s="394">
        <v>1</v>
      </c>
      <c r="K60" s="331">
        <f>VLOOKUP(G60,'[1]PROYECTOS '!$G$31:$J$92,4,FALSE)</f>
        <v>1</v>
      </c>
      <c r="L60" s="213"/>
      <c r="M60" s="213"/>
      <c r="N60" s="213"/>
      <c r="O60" s="213"/>
      <c r="P60" s="485"/>
      <c r="Q60" s="194"/>
      <c r="R60" s="195"/>
      <c r="V60" s="5"/>
      <c r="W60" s="135" t="str">
        <f t="shared" si="0"/>
        <v>Satisfactorio</v>
      </c>
    </row>
    <row r="61" spans="1:23" ht="38.25" customHeight="1" x14ac:dyDescent="0.2">
      <c r="A61" s="144">
        <f t="shared" si="1"/>
        <v>35</v>
      </c>
      <c r="B61" s="212"/>
      <c r="C61" s="213"/>
      <c r="D61" s="433"/>
      <c r="E61" s="433"/>
      <c r="F61" s="472"/>
      <c r="G61" s="216" t="s">
        <v>561</v>
      </c>
      <c r="H61" s="209" t="s">
        <v>120</v>
      </c>
      <c r="I61" s="478"/>
      <c r="J61" s="377"/>
      <c r="K61" s="307">
        <v>0.5</v>
      </c>
      <c r="L61" s="213"/>
      <c r="M61" s="213"/>
      <c r="N61" s="213"/>
      <c r="O61" s="213"/>
      <c r="P61" s="485"/>
      <c r="Q61" s="143"/>
      <c r="R61" s="193"/>
      <c r="S61" s="130"/>
      <c r="T61" s="130"/>
      <c r="U61" s="130"/>
      <c r="V61" s="5"/>
      <c r="W61" s="135" t="str">
        <f t="shared" si="0"/>
        <v>Satisfactorio</v>
      </c>
    </row>
    <row r="62" spans="1:23" ht="51.75" customHeight="1" x14ac:dyDescent="0.2">
      <c r="A62" s="144">
        <f t="shared" si="1"/>
        <v>36</v>
      </c>
      <c r="B62" s="212"/>
      <c r="C62" s="213"/>
      <c r="D62" s="433"/>
      <c r="E62" s="433"/>
      <c r="F62" s="473"/>
      <c r="G62" s="216" t="s">
        <v>562</v>
      </c>
      <c r="H62" s="223" t="s">
        <v>28</v>
      </c>
      <c r="I62" s="479"/>
      <c r="J62" s="378"/>
      <c r="K62" s="307">
        <v>0.5</v>
      </c>
      <c r="L62" s="225"/>
      <c r="M62" s="225"/>
      <c r="N62" s="225"/>
      <c r="O62" s="225"/>
      <c r="P62" s="486"/>
      <c r="Q62" s="143"/>
      <c r="R62" s="193"/>
      <c r="S62" s="130"/>
      <c r="T62" s="130"/>
      <c r="U62" s="130"/>
      <c r="V62" s="5"/>
      <c r="W62" s="135" t="str">
        <f t="shared" si="0"/>
        <v>Satisfactorio</v>
      </c>
    </row>
    <row r="63" spans="1:23" s="196" customFormat="1" ht="60" customHeight="1" x14ac:dyDescent="0.3">
      <c r="A63" s="144">
        <f t="shared" si="1"/>
        <v>37</v>
      </c>
      <c r="B63" s="212"/>
      <c r="C63" s="213"/>
      <c r="D63" s="433"/>
      <c r="E63" s="433"/>
      <c r="F63" s="197" t="s">
        <v>727</v>
      </c>
      <c r="G63" s="216" t="s">
        <v>563</v>
      </c>
      <c r="H63" s="209" t="s">
        <v>120</v>
      </c>
      <c r="I63" s="316">
        <v>0</v>
      </c>
      <c r="J63" s="385">
        <v>0</v>
      </c>
      <c r="K63" s="331">
        <v>0.66</v>
      </c>
      <c r="L63" s="198"/>
      <c r="M63" s="198"/>
      <c r="N63" s="198"/>
      <c r="O63" s="198"/>
      <c r="P63" s="199" t="s">
        <v>717</v>
      </c>
      <c r="Q63" s="194"/>
      <c r="R63" s="200">
        <v>1</v>
      </c>
      <c r="S63" s="188" t="s">
        <v>564</v>
      </c>
      <c r="T63" s="189">
        <f t="shared" ref="T63:T64" si="7">IFERROR(IF(U63="Porcentaje",I63,I63/R63),0)</f>
        <v>0</v>
      </c>
      <c r="U63" s="187" t="s">
        <v>30</v>
      </c>
      <c r="V63" s="5" t="str">
        <f t="shared" si="3"/>
        <v>Deficiente</v>
      </c>
      <c r="W63" s="135" t="str">
        <f t="shared" si="0"/>
        <v>Satisfactorio</v>
      </c>
    </row>
    <row r="64" spans="1:23" s="196" customFormat="1" ht="96.75" customHeight="1" x14ac:dyDescent="0.3">
      <c r="A64" s="144">
        <f t="shared" si="1"/>
        <v>38</v>
      </c>
      <c r="B64" s="212"/>
      <c r="C64" s="213"/>
      <c r="D64" s="433"/>
      <c r="E64" s="433"/>
      <c r="F64" s="453" t="s">
        <v>565</v>
      </c>
      <c r="G64" s="216" t="s">
        <v>566</v>
      </c>
      <c r="H64" s="209" t="s">
        <v>120</v>
      </c>
      <c r="I64" s="332">
        <v>0</v>
      </c>
      <c r="J64" s="376">
        <v>0</v>
      </c>
      <c r="K64" s="331">
        <f>VLOOKUP(G64,'[1]PROYECTOS '!$G$31:$J$92,4,FALSE)</f>
        <v>0</v>
      </c>
      <c r="L64" s="205"/>
      <c r="M64" s="205"/>
      <c r="N64" s="205"/>
      <c r="O64" s="205"/>
      <c r="P64" s="206" t="s">
        <v>817</v>
      </c>
      <c r="Q64" s="194"/>
      <c r="R64" s="200">
        <v>33</v>
      </c>
      <c r="S64" s="188" t="s">
        <v>567</v>
      </c>
      <c r="T64" s="189">
        <f t="shared" si="7"/>
        <v>0</v>
      </c>
      <c r="U64" s="187" t="s">
        <v>30</v>
      </c>
      <c r="V64" s="5" t="str">
        <f t="shared" si="3"/>
        <v>Deficiente</v>
      </c>
      <c r="W64" s="135" t="str">
        <f t="shared" si="0"/>
        <v>Deficiente</v>
      </c>
    </row>
    <row r="65" spans="1:23" s="196" customFormat="1" ht="76.5" x14ac:dyDescent="0.3">
      <c r="A65" s="144">
        <f t="shared" si="1"/>
        <v>39</v>
      </c>
      <c r="B65" s="212"/>
      <c r="C65" s="213"/>
      <c r="D65" s="433"/>
      <c r="E65" s="433"/>
      <c r="F65" s="454"/>
      <c r="G65" s="216" t="s">
        <v>568</v>
      </c>
      <c r="H65" s="209" t="s">
        <v>120</v>
      </c>
      <c r="I65" s="333">
        <v>0</v>
      </c>
      <c r="J65" s="375">
        <v>0</v>
      </c>
      <c r="K65" s="331">
        <f>VLOOKUP(G65,'[1]PROYECTOS '!$G$31:$J$92,4,FALSE)</f>
        <v>0</v>
      </c>
      <c r="L65" s="225"/>
      <c r="M65" s="225"/>
      <c r="N65" s="225"/>
      <c r="O65" s="225"/>
      <c r="P65" s="226"/>
      <c r="Q65" s="194"/>
      <c r="R65" s="195"/>
      <c r="V65" s="5"/>
      <c r="W65" s="135" t="str">
        <f t="shared" si="0"/>
        <v>Deficiente</v>
      </c>
    </row>
    <row r="66" spans="1:23" s="196" customFormat="1" ht="120" customHeight="1" x14ac:dyDescent="0.3">
      <c r="A66" s="144">
        <f t="shared" si="1"/>
        <v>40</v>
      </c>
      <c r="B66" s="212"/>
      <c r="C66" s="213"/>
      <c r="D66" s="433"/>
      <c r="E66" s="433"/>
      <c r="F66" s="227" t="s">
        <v>728</v>
      </c>
      <c r="G66" s="216" t="s">
        <v>569</v>
      </c>
      <c r="H66" s="209" t="s">
        <v>120</v>
      </c>
      <c r="I66" s="334">
        <v>4</v>
      </c>
      <c r="J66" s="393">
        <v>1</v>
      </c>
      <c r="K66" s="331">
        <v>0.66</v>
      </c>
      <c r="L66" s="228"/>
      <c r="M66" s="228"/>
      <c r="N66" s="228"/>
      <c r="O66" s="228"/>
      <c r="P66" s="224" t="s">
        <v>570</v>
      </c>
      <c r="Q66" s="194"/>
      <c r="R66" s="200">
        <v>4</v>
      </c>
      <c r="S66" s="188" t="s">
        <v>571</v>
      </c>
      <c r="T66" s="189">
        <f t="shared" ref="T66:T71" si="8">IFERROR(IF(U66="Porcentaje",I66,I66/R66),0)</f>
        <v>1</v>
      </c>
      <c r="U66" s="187" t="s">
        <v>30</v>
      </c>
      <c r="V66" s="5" t="str">
        <f t="shared" si="3"/>
        <v>Satisfactorio</v>
      </c>
      <c r="W66" s="135" t="str">
        <f t="shared" si="0"/>
        <v>Satisfactorio</v>
      </c>
    </row>
    <row r="67" spans="1:23" s="196" customFormat="1" ht="147" customHeight="1" x14ac:dyDescent="0.3">
      <c r="A67" s="144">
        <f t="shared" si="1"/>
        <v>41</v>
      </c>
      <c r="B67" s="212"/>
      <c r="C67" s="213"/>
      <c r="D67" s="433"/>
      <c r="E67" s="433"/>
      <c r="F67" s="227" t="s">
        <v>729</v>
      </c>
      <c r="G67" s="216" t="s">
        <v>572</v>
      </c>
      <c r="H67" s="209" t="s">
        <v>120</v>
      </c>
      <c r="I67" s="335">
        <v>23</v>
      </c>
      <c r="J67" s="336">
        <v>1</v>
      </c>
      <c r="K67" s="331">
        <v>0.66</v>
      </c>
      <c r="L67" s="228"/>
      <c r="M67" s="228"/>
      <c r="N67" s="228"/>
      <c r="O67" s="228"/>
      <c r="P67" s="224" t="s">
        <v>570</v>
      </c>
      <c r="Q67" s="194"/>
      <c r="R67" s="200">
        <v>15</v>
      </c>
      <c r="S67" s="188" t="s">
        <v>573</v>
      </c>
      <c r="T67" s="189">
        <f t="shared" si="8"/>
        <v>1.5333333333333334</v>
      </c>
      <c r="U67" s="187" t="s">
        <v>30</v>
      </c>
      <c r="V67" s="5" t="str">
        <f t="shared" si="3"/>
        <v>Satisfactorio</v>
      </c>
      <c r="W67" s="135" t="str">
        <f t="shared" si="0"/>
        <v>Satisfactorio</v>
      </c>
    </row>
    <row r="68" spans="1:23" ht="66" customHeight="1" x14ac:dyDescent="0.2">
      <c r="A68" s="144">
        <f t="shared" si="1"/>
        <v>42</v>
      </c>
      <c r="B68" s="212"/>
      <c r="C68" s="213"/>
      <c r="D68" s="433"/>
      <c r="E68" s="433"/>
      <c r="F68" s="229" t="s">
        <v>730</v>
      </c>
      <c r="G68" s="216" t="s">
        <v>574</v>
      </c>
      <c r="H68" s="223" t="s">
        <v>236</v>
      </c>
      <c r="I68" s="321">
        <v>0.38</v>
      </c>
      <c r="J68" s="321">
        <v>0.38</v>
      </c>
      <c r="K68" s="307">
        <v>0</v>
      </c>
      <c r="L68" s="198"/>
      <c r="M68" s="198"/>
      <c r="N68" s="198"/>
      <c r="O68" s="198"/>
      <c r="P68" s="217" t="s">
        <v>575</v>
      </c>
      <c r="Q68" s="143"/>
      <c r="R68" s="187">
        <v>1</v>
      </c>
      <c r="S68" s="188" t="s">
        <v>576</v>
      </c>
      <c r="T68" s="189">
        <f t="shared" si="8"/>
        <v>0.38</v>
      </c>
      <c r="U68" s="187" t="s">
        <v>50</v>
      </c>
      <c r="V68" s="5" t="str">
        <f t="shared" si="3"/>
        <v>Satisfactorio</v>
      </c>
      <c r="W68" s="135" t="str">
        <f t="shared" si="0"/>
        <v>Deficiente</v>
      </c>
    </row>
    <row r="69" spans="1:23" s="196" customFormat="1" ht="78.75" customHeight="1" x14ac:dyDescent="0.3">
      <c r="A69" s="144">
        <f t="shared" si="1"/>
        <v>43</v>
      </c>
      <c r="B69" s="212"/>
      <c r="C69" s="213"/>
      <c r="D69" s="433"/>
      <c r="E69" s="433"/>
      <c r="F69" s="201" t="s">
        <v>577</v>
      </c>
      <c r="G69" s="216" t="s">
        <v>578</v>
      </c>
      <c r="H69" s="209" t="s">
        <v>120</v>
      </c>
      <c r="I69" s="316">
        <v>0</v>
      </c>
      <c r="J69" s="385">
        <v>0</v>
      </c>
      <c r="K69" s="331">
        <v>1</v>
      </c>
      <c r="L69" s="198"/>
      <c r="M69" s="198"/>
      <c r="N69" s="198"/>
      <c r="O69" s="198"/>
      <c r="P69" s="199" t="s">
        <v>579</v>
      </c>
      <c r="Q69" s="194"/>
      <c r="R69" s="200">
        <v>10000</v>
      </c>
      <c r="S69" s="188" t="s">
        <v>580</v>
      </c>
      <c r="T69" s="189">
        <f t="shared" si="8"/>
        <v>0</v>
      </c>
      <c r="U69" s="187" t="s">
        <v>30</v>
      </c>
      <c r="V69" s="5" t="str">
        <f t="shared" si="3"/>
        <v>Deficiente</v>
      </c>
      <c r="W69" s="135" t="str">
        <f t="shared" si="0"/>
        <v>Satisfactorio</v>
      </c>
    </row>
    <row r="70" spans="1:23" ht="72" customHeight="1" x14ac:dyDescent="0.2">
      <c r="A70" s="144">
        <f t="shared" si="1"/>
        <v>44</v>
      </c>
      <c r="B70" s="212"/>
      <c r="C70" s="213"/>
      <c r="D70" s="442"/>
      <c r="E70" s="442"/>
      <c r="F70" s="230" t="s">
        <v>581</v>
      </c>
      <c r="G70" s="202" t="s">
        <v>276</v>
      </c>
      <c r="H70" s="223" t="s">
        <v>236</v>
      </c>
      <c r="I70" s="345">
        <v>1</v>
      </c>
      <c r="J70" s="392">
        <v>1</v>
      </c>
      <c r="K70" s="341">
        <v>1</v>
      </c>
      <c r="L70" s="231"/>
      <c r="M70" s="231"/>
      <c r="N70" s="231"/>
      <c r="O70" s="231"/>
      <c r="P70" s="232"/>
      <c r="Q70" s="143"/>
      <c r="R70" s="133">
        <v>1</v>
      </c>
      <c r="S70" s="188" t="s">
        <v>582</v>
      </c>
      <c r="T70" s="189">
        <f t="shared" si="8"/>
        <v>1</v>
      </c>
      <c r="U70" s="187" t="s">
        <v>30</v>
      </c>
      <c r="V70" s="5" t="str">
        <f t="shared" si="3"/>
        <v>Satisfactorio</v>
      </c>
      <c r="W70" s="135" t="str">
        <f t="shared" si="0"/>
        <v>Satisfactorio</v>
      </c>
    </row>
    <row r="71" spans="1:23" s="196" customFormat="1" ht="81.75" customHeight="1" x14ac:dyDescent="0.3">
      <c r="A71" s="144">
        <f t="shared" si="1"/>
        <v>45</v>
      </c>
      <c r="B71" s="233"/>
      <c r="C71" s="234"/>
      <c r="D71" s="465">
        <v>2015080010055</v>
      </c>
      <c r="E71" s="468" t="s">
        <v>583</v>
      </c>
      <c r="F71" s="471" t="s">
        <v>731</v>
      </c>
      <c r="G71" s="229" t="s">
        <v>724</v>
      </c>
      <c r="H71" s="468" t="s">
        <v>120</v>
      </c>
      <c r="I71" s="475">
        <v>1</v>
      </c>
      <c r="J71" s="374"/>
      <c r="K71" s="321">
        <v>1</v>
      </c>
      <c r="L71" s="198"/>
      <c r="M71" s="198"/>
      <c r="N71" s="198"/>
      <c r="O71" s="198"/>
      <c r="P71" s="199"/>
      <c r="Q71" s="194"/>
      <c r="R71" s="200">
        <v>4</v>
      </c>
      <c r="S71" s="188" t="s">
        <v>584</v>
      </c>
      <c r="T71" s="189">
        <f t="shared" si="8"/>
        <v>0.25</v>
      </c>
      <c r="U71" s="187" t="s">
        <v>30</v>
      </c>
      <c r="V71" s="5" t="str">
        <f t="shared" si="3"/>
        <v>Aceptable</v>
      </c>
      <c r="W71" s="135" t="str">
        <f t="shared" si="0"/>
        <v>Satisfactorio</v>
      </c>
    </row>
    <row r="72" spans="1:23" s="196" customFormat="1" ht="133.5" customHeight="1" x14ac:dyDescent="0.3">
      <c r="A72" s="144">
        <f t="shared" si="1"/>
        <v>46</v>
      </c>
      <c r="B72" s="235"/>
      <c r="C72" s="236"/>
      <c r="D72" s="466"/>
      <c r="E72" s="469"/>
      <c r="F72" s="472"/>
      <c r="G72" s="229" t="s">
        <v>585</v>
      </c>
      <c r="H72" s="469"/>
      <c r="I72" s="476"/>
      <c r="J72" s="379"/>
      <c r="K72" s="218">
        <v>0.66</v>
      </c>
      <c r="L72" s="205"/>
      <c r="M72" s="205"/>
      <c r="N72" s="205"/>
      <c r="O72" s="205"/>
      <c r="P72" s="199" t="s">
        <v>718</v>
      </c>
      <c r="Q72" s="194"/>
      <c r="R72" s="195"/>
      <c r="V72" s="5"/>
      <c r="W72" s="135" t="str">
        <f t="shared" si="0"/>
        <v>Satisfactorio</v>
      </c>
    </row>
    <row r="73" spans="1:23" s="196" customFormat="1" ht="76.5" x14ac:dyDescent="0.3">
      <c r="A73" s="144">
        <f t="shared" si="1"/>
        <v>47</v>
      </c>
      <c r="B73" s="235"/>
      <c r="C73" s="236"/>
      <c r="D73" s="467"/>
      <c r="E73" s="470"/>
      <c r="F73" s="473"/>
      <c r="G73" s="229" t="s">
        <v>586</v>
      </c>
      <c r="H73" s="474"/>
      <c r="I73" s="477"/>
      <c r="J73" s="380"/>
      <c r="K73" s="218">
        <v>0.66</v>
      </c>
      <c r="L73" s="205"/>
      <c r="M73" s="205"/>
      <c r="N73" s="205"/>
      <c r="O73" s="205"/>
      <c r="P73" s="199" t="s">
        <v>587</v>
      </c>
      <c r="Q73" s="194"/>
      <c r="R73" s="195"/>
      <c r="V73" s="5"/>
      <c r="W73" s="135" t="str">
        <f t="shared" si="0"/>
        <v>Satisfactorio</v>
      </c>
    </row>
    <row r="74" spans="1:23" ht="117" customHeight="1" x14ac:dyDescent="0.2">
      <c r="A74" s="144">
        <f t="shared" si="1"/>
        <v>48</v>
      </c>
      <c r="B74" s="212"/>
      <c r="C74" s="213"/>
      <c r="D74" s="480"/>
      <c r="E74" s="480" t="s">
        <v>588</v>
      </c>
      <c r="F74" s="471" t="s">
        <v>589</v>
      </c>
      <c r="G74" s="237" t="s">
        <v>590</v>
      </c>
      <c r="H74" s="208" t="s">
        <v>236</v>
      </c>
      <c r="I74" s="481">
        <v>0.1</v>
      </c>
      <c r="J74" s="376"/>
      <c r="K74" s="341">
        <v>0.4</v>
      </c>
      <c r="L74" s="205"/>
      <c r="M74" s="205"/>
      <c r="N74" s="205"/>
      <c r="O74" s="205"/>
      <c r="P74" s="238" t="s">
        <v>818</v>
      </c>
      <c r="Q74" s="143"/>
      <c r="R74" s="187">
        <v>1</v>
      </c>
      <c r="S74" s="188" t="s">
        <v>591</v>
      </c>
      <c r="T74" s="189">
        <f>IFERROR(IF(U74="Porcentaje",I74,I74/R74),0)</f>
        <v>0.1</v>
      </c>
      <c r="U74" s="187" t="s">
        <v>50</v>
      </c>
      <c r="V74" s="5" t="str">
        <f t="shared" si="3"/>
        <v>Aceptable</v>
      </c>
      <c r="W74" s="135" t="str">
        <f t="shared" si="0"/>
        <v>Satisfactorio</v>
      </c>
    </row>
    <row r="75" spans="1:23" s="196" customFormat="1" ht="89.25" x14ac:dyDescent="0.3">
      <c r="A75" s="144">
        <f t="shared" si="1"/>
        <v>49</v>
      </c>
      <c r="B75" s="212"/>
      <c r="C75" s="213"/>
      <c r="D75" s="444"/>
      <c r="E75" s="444"/>
      <c r="F75" s="473"/>
      <c r="G75" s="207" t="s">
        <v>592</v>
      </c>
      <c r="H75" s="209" t="s">
        <v>120</v>
      </c>
      <c r="I75" s="482"/>
      <c r="J75" s="375"/>
      <c r="K75" s="336">
        <v>0.3</v>
      </c>
      <c r="L75" s="213"/>
      <c r="M75" s="213"/>
      <c r="N75" s="213"/>
      <c r="O75" s="213"/>
      <c r="P75" s="226"/>
      <c r="Q75" s="194"/>
      <c r="R75" s="195"/>
      <c r="V75" s="5"/>
      <c r="W75" s="135" t="str">
        <f t="shared" si="0"/>
        <v>Aceptable</v>
      </c>
    </row>
    <row r="76" spans="1:23" s="196" customFormat="1" ht="127.5" x14ac:dyDescent="0.3">
      <c r="A76" s="144">
        <f t="shared" si="1"/>
        <v>50</v>
      </c>
      <c r="B76" s="222" t="s">
        <v>528</v>
      </c>
      <c r="C76" s="228" t="s">
        <v>593</v>
      </c>
      <c r="D76" s="239"/>
      <c r="E76" s="198" t="s">
        <v>594</v>
      </c>
      <c r="F76" s="197" t="s">
        <v>595</v>
      </c>
      <c r="G76" s="216" t="s">
        <v>596</v>
      </c>
      <c r="H76" s="223" t="s">
        <v>238</v>
      </c>
      <c r="I76" s="316">
        <v>0</v>
      </c>
      <c r="J76" s="385"/>
      <c r="K76" s="321">
        <v>0.24</v>
      </c>
      <c r="L76" s="198"/>
      <c r="M76" s="198"/>
      <c r="N76" s="198"/>
      <c r="O76" s="198"/>
      <c r="P76" s="320" t="s">
        <v>597</v>
      </c>
      <c r="Q76" s="194"/>
      <c r="R76" s="200">
        <v>1</v>
      </c>
      <c r="S76" s="188" t="s">
        <v>595</v>
      </c>
      <c r="T76" s="189">
        <f t="shared" ref="T76:T96" si="9">IFERROR(IF(U76="Porcentaje",I76,I76/R76),0)</f>
        <v>0</v>
      </c>
      <c r="U76" s="187" t="s">
        <v>30</v>
      </c>
      <c r="V76" s="5" t="str">
        <f t="shared" si="3"/>
        <v>Deficiente</v>
      </c>
      <c r="W76" s="135" t="str">
        <f t="shared" si="0"/>
        <v>Aceptable</v>
      </c>
    </row>
    <row r="77" spans="1:23" s="196" customFormat="1" ht="69" customHeight="1" x14ac:dyDescent="0.3">
      <c r="A77" s="144">
        <f t="shared" si="1"/>
        <v>51</v>
      </c>
      <c r="B77" s="440" t="s">
        <v>642</v>
      </c>
      <c r="C77" s="205" t="s">
        <v>529</v>
      </c>
      <c r="D77" s="463" t="s">
        <v>598</v>
      </c>
      <c r="E77" s="436" t="s">
        <v>599</v>
      </c>
      <c r="F77" s="197" t="s">
        <v>600</v>
      </c>
      <c r="G77" s="216" t="s">
        <v>601</v>
      </c>
      <c r="H77" s="223" t="s">
        <v>238</v>
      </c>
      <c r="I77" s="316">
        <v>32</v>
      </c>
      <c r="J77" s="385">
        <v>1</v>
      </c>
      <c r="K77" s="307">
        <v>1</v>
      </c>
      <c r="L77" s="198"/>
      <c r="M77" s="198"/>
      <c r="N77" s="198"/>
      <c r="O77" s="198"/>
      <c r="P77" s="320" t="s">
        <v>602</v>
      </c>
      <c r="Q77" s="194"/>
      <c r="R77" s="200">
        <v>32</v>
      </c>
      <c r="S77" s="188" t="s">
        <v>603</v>
      </c>
      <c r="T77" s="189">
        <f t="shared" si="9"/>
        <v>1</v>
      </c>
      <c r="U77" s="187" t="s">
        <v>30</v>
      </c>
      <c r="V77" s="5" t="str">
        <f t="shared" si="3"/>
        <v>Satisfactorio</v>
      </c>
      <c r="W77" s="135" t="str">
        <f t="shared" si="0"/>
        <v>Satisfactorio</v>
      </c>
    </row>
    <row r="78" spans="1:23" s="196" customFormat="1" ht="34.5" customHeight="1" x14ac:dyDescent="0.3">
      <c r="A78" s="144">
        <f t="shared" si="1"/>
        <v>52</v>
      </c>
      <c r="B78" s="440"/>
      <c r="C78" s="213"/>
      <c r="D78" s="443"/>
      <c r="E78" s="433"/>
      <c r="F78" s="197" t="s">
        <v>604</v>
      </c>
      <c r="G78" s="216" t="s">
        <v>605</v>
      </c>
      <c r="H78" s="223" t="s">
        <v>238</v>
      </c>
      <c r="I78" s="316">
        <v>4</v>
      </c>
      <c r="J78" s="385"/>
      <c r="K78" s="322">
        <v>0.56999999999999995</v>
      </c>
      <c r="L78" s="198"/>
      <c r="M78" s="198"/>
      <c r="N78" s="198"/>
      <c r="O78" s="198"/>
      <c r="P78" s="320"/>
      <c r="Q78" s="194"/>
      <c r="R78" s="200">
        <v>7</v>
      </c>
      <c r="S78" s="188" t="s">
        <v>606</v>
      </c>
      <c r="T78" s="189">
        <f t="shared" si="9"/>
        <v>0.5714285714285714</v>
      </c>
      <c r="U78" s="187" t="s">
        <v>30</v>
      </c>
      <c r="V78" s="5" t="str">
        <f t="shared" si="3"/>
        <v>Satisfactorio</v>
      </c>
      <c r="W78" s="135" t="str">
        <f t="shared" si="0"/>
        <v>Satisfactorio</v>
      </c>
    </row>
    <row r="79" spans="1:23" s="196" customFormat="1" ht="51" x14ac:dyDescent="0.3">
      <c r="A79" s="144">
        <f t="shared" si="1"/>
        <v>53</v>
      </c>
      <c r="B79" s="440"/>
      <c r="C79" s="213"/>
      <c r="D79" s="443"/>
      <c r="E79" s="433"/>
      <c r="F79" s="197" t="s">
        <v>607</v>
      </c>
      <c r="G79" s="216" t="s">
        <v>608</v>
      </c>
      <c r="H79" s="223" t="s">
        <v>238</v>
      </c>
      <c r="I79" s="316">
        <v>415</v>
      </c>
      <c r="J79" s="385"/>
      <c r="K79" s="307">
        <v>1</v>
      </c>
      <c r="L79" s="198"/>
      <c r="M79" s="198"/>
      <c r="N79" s="198"/>
      <c r="O79" s="198"/>
      <c r="P79" s="320"/>
      <c r="Q79" s="194"/>
      <c r="R79" s="200">
        <v>360</v>
      </c>
      <c r="S79" s="188" t="s">
        <v>609</v>
      </c>
      <c r="T79" s="189">
        <f t="shared" si="9"/>
        <v>1.1527777777777777</v>
      </c>
      <c r="U79" s="187" t="s">
        <v>30</v>
      </c>
      <c r="V79" s="5" t="str">
        <f t="shared" si="3"/>
        <v>Satisfactorio</v>
      </c>
      <c r="W79" s="135" t="str">
        <f t="shared" si="0"/>
        <v>Satisfactorio</v>
      </c>
    </row>
    <row r="80" spans="1:23" s="196" customFormat="1" ht="51" x14ac:dyDescent="0.3">
      <c r="A80" s="144">
        <f t="shared" si="1"/>
        <v>54</v>
      </c>
      <c r="B80" s="440"/>
      <c r="C80" s="213"/>
      <c r="D80" s="443"/>
      <c r="E80" s="433"/>
      <c r="F80" s="197" t="s">
        <v>610</v>
      </c>
      <c r="G80" s="216" t="s">
        <v>611</v>
      </c>
      <c r="H80" s="223" t="s">
        <v>238</v>
      </c>
      <c r="I80" s="316">
        <v>494</v>
      </c>
      <c r="J80" s="385"/>
      <c r="K80" s="307">
        <v>0.86</v>
      </c>
      <c r="L80" s="198"/>
      <c r="M80" s="198"/>
      <c r="N80" s="198"/>
      <c r="O80" s="198"/>
      <c r="P80" s="320"/>
      <c r="Q80" s="194"/>
      <c r="R80" s="200">
        <v>570</v>
      </c>
      <c r="S80" s="188" t="s">
        <v>612</v>
      </c>
      <c r="T80" s="189">
        <f t="shared" si="9"/>
        <v>0.8666666666666667</v>
      </c>
      <c r="U80" s="187" t="s">
        <v>30</v>
      </c>
      <c r="V80" s="5" t="str">
        <f t="shared" si="3"/>
        <v>Satisfactorio</v>
      </c>
      <c r="W80" s="135" t="str">
        <f t="shared" si="0"/>
        <v>Satisfactorio</v>
      </c>
    </row>
    <row r="81" spans="1:23" s="196" customFormat="1" ht="89.25" x14ac:dyDescent="0.3">
      <c r="A81" s="144">
        <f t="shared" si="1"/>
        <v>55</v>
      </c>
      <c r="B81" s="440"/>
      <c r="C81" s="213"/>
      <c r="D81" s="443"/>
      <c r="E81" s="433"/>
      <c r="F81" s="197" t="s">
        <v>613</v>
      </c>
      <c r="G81" s="216" t="s">
        <v>614</v>
      </c>
      <c r="H81" s="223" t="s">
        <v>238</v>
      </c>
      <c r="I81" s="316">
        <v>37</v>
      </c>
      <c r="J81" s="385"/>
      <c r="K81" s="307">
        <v>0.74</v>
      </c>
      <c r="L81" s="198"/>
      <c r="M81" s="198"/>
      <c r="N81" s="198"/>
      <c r="O81" s="198"/>
      <c r="P81" s="320"/>
      <c r="Q81" s="194"/>
      <c r="R81" s="200">
        <v>50</v>
      </c>
      <c r="S81" s="188" t="s">
        <v>615</v>
      </c>
      <c r="T81" s="189">
        <f t="shared" si="9"/>
        <v>0.74</v>
      </c>
      <c r="U81" s="187" t="s">
        <v>30</v>
      </c>
      <c r="V81" s="5" t="str">
        <f t="shared" si="3"/>
        <v>Satisfactorio</v>
      </c>
      <c r="W81" s="135" t="str">
        <f t="shared" si="0"/>
        <v>Satisfactorio</v>
      </c>
    </row>
    <row r="82" spans="1:23" s="196" customFormat="1" ht="63.75" x14ac:dyDescent="0.3">
      <c r="A82" s="144">
        <f t="shared" si="1"/>
        <v>56</v>
      </c>
      <c r="B82" s="440"/>
      <c r="C82" s="213"/>
      <c r="D82" s="443"/>
      <c r="E82" s="433"/>
      <c r="F82" s="197" t="s">
        <v>616</v>
      </c>
      <c r="G82" s="216" t="s">
        <v>617</v>
      </c>
      <c r="H82" s="223" t="s">
        <v>238</v>
      </c>
      <c r="I82" s="316">
        <v>0</v>
      </c>
      <c r="J82" s="385"/>
      <c r="K82" s="341">
        <v>0</v>
      </c>
      <c r="L82" s="198"/>
      <c r="M82" s="198"/>
      <c r="N82" s="198"/>
      <c r="O82" s="198"/>
      <c r="P82" s="320" t="s">
        <v>618</v>
      </c>
      <c r="Q82" s="194"/>
      <c r="R82" s="200">
        <v>280</v>
      </c>
      <c r="S82" s="188" t="s">
        <v>619</v>
      </c>
      <c r="T82" s="189">
        <f t="shared" si="9"/>
        <v>0</v>
      </c>
      <c r="U82" s="187" t="s">
        <v>30</v>
      </c>
      <c r="V82" s="5" t="str">
        <f t="shared" si="3"/>
        <v>Deficiente</v>
      </c>
      <c r="W82" s="135" t="str">
        <f t="shared" si="0"/>
        <v>Deficiente</v>
      </c>
    </row>
    <row r="83" spans="1:23" s="196" customFormat="1" ht="28.5" customHeight="1" x14ac:dyDescent="0.3">
      <c r="A83" s="144">
        <f t="shared" si="1"/>
        <v>57</v>
      </c>
      <c r="B83" s="440"/>
      <c r="C83" s="213"/>
      <c r="D83" s="444"/>
      <c r="E83" s="442"/>
      <c r="F83" s="197" t="s">
        <v>620</v>
      </c>
      <c r="G83" s="216" t="s">
        <v>621</v>
      </c>
      <c r="H83" s="223" t="s">
        <v>238</v>
      </c>
      <c r="I83" s="316">
        <v>0</v>
      </c>
      <c r="J83" s="385"/>
      <c r="K83" s="341">
        <v>0</v>
      </c>
      <c r="L83" s="198"/>
      <c r="M83" s="198"/>
      <c r="N83" s="198"/>
      <c r="O83" s="198"/>
      <c r="P83" s="320" t="s">
        <v>618</v>
      </c>
      <c r="Q83" s="194"/>
      <c r="R83" s="200">
        <v>1</v>
      </c>
      <c r="S83" s="188" t="s">
        <v>622</v>
      </c>
      <c r="T83" s="189">
        <f t="shared" si="9"/>
        <v>0</v>
      </c>
      <c r="U83" s="187" t="s">
        <v>30</v>
      </c>
      <c r="V83" s="5" t="str">
        <f t="shared" si="3"/>
        <v>Deficiente</v>
      </c>
      <c r="W83" s="135" t="str">
        <f t="shared" si="0"/>
        <v>Deficiente</v>
      </c>
    </row>
    <row r="84" spans="1:23" s="196" customFormat="1" ht="46.5" customHeight="1" x14ac:dyDescent="0.3">
      <c r="A84" s="144">
        <f t="shared" si="1"/>
        <v>58</v>
      </c>
      <c r="B84" s="440"/>
      <c r="C84" s="213"/>
      <c r="D84" s="463" t="s">
        <v>598</v>
      </c>
      <c r="E84" s="436" t="s">
        <v>623</v>
      </c>
      <c r="F84" s="197" t="s">
        <v>624</v>
      </c>
      <c r="G84" s="201" t="s">
        <v>625</v>
      </c>
      <c r="H84" s="223" t="s">
        <v>238</v>
      </c>
      <c r="I84" s="316">
        <v>58</v>
      </c>
      <c r="J84" s="385"/>
      <c r="K84" s="322">
        <v>1</v>
      </c>
      <c r="L84" s="198"/>
      <c r="M84" s="198"/>
      <c r="N84" s="198"/>
      <c r="O84" s="198"/>
      <c r="P84" s="320"/>
      <c r="Q84" s="194"/>
      <c r="R84" s="200">
        <v>50</v>
      </c>
      <c r="S84" s="188" t="s">
        <v>626</v>
      </c>
      <c r="T84" s="189">
        <f t="shared" si="9"/>
        <v>1.1599999999999999</v>
      </c>
      <c r="U84" s="187" t="s">
        <v>30</v>
      </c>
      <c r="V84" s="5" t="str">
        <f t="shared" si="3"/>
        <v>Satisfactorio</v>
      </c>
      <c r="W84" s="135" t="str">
        <f t="shared" si="0"/>
        <v>Satisfactorio</v>
      </c>
    </row>
    <row r="85" spans="1:23" s="196" customFormat="1" ht="51.75" customHeight="1" x14ac:dyDescent="0.3">
      <c r="A85" s="144">
        <f t="shared" si="1"/>
        <v>59</v>
      </c>
      <c r="B85" s="440"/>
      <c r="C85" s="213"/>
      <c r="D85" s="443"/>
      <c r="E85" s="433"/>
      <c r="F85" s="197" t="s">
        <v>627</v>
      </c>
      <c r="G85" s="201" t="s">
        <v>628</v>
      </c>
      <c r="H85" s="223" t="s">
        <v>238</v>
      </c>
      <c r="I85" s="316">
        <v>4</v>
      </c>
      <c r="J85" s="385"/>
      <c r="K85" s="322">
        <v>0.56999999999999995</v>
      </c>
      <c r="L85" s="198"/>
      <c r="M85" s="198"/>
      <c r="N85" s="198"/>
      <c r="O85" s="198"/>
      <c r="P85" s="320"/>
      <c r="Q85" s="194"/>
      <c r="R85" s="200">
        <v>7</v>
      </c>
      <c r="S85" s="188" t="s">
        <v>629</v>
      </c>
      <c r="T85" s="189">
        <f t="shared" si="9"/>
        <v>0.5714285714285714</v>
      </c>
      <c r="U85" s="187" t="s">
        <v>30</v>
      </c>
      <c r="V85" s="5" t="str">
        <f t="shared" si="3"/>
        <v>Satisfactorio</v>
      </c>
      <c r="W85" s="135" t="str">
        <f t="shared" si="0"/>
        <v>Satisfactorio</v>
      </c>
    </row>
    <row r="86" spans="1:23" s="196" customFormat="1" ht="51" x14ac:dyDescent="0.3">
      <c r="A86" s="144">
        <f t="shared" si="1"/>
        <v>60</v>
      </c>
      <c r="B86" s="440"/>
      <c r="C86" s="213"/>
      <c r="D86" s="443"/>
      <c r="E86" s="433"/>
      <c r="F86" s="197" t="s">
        <v>630</v>
      </c>
      <c r="G86" s="201" t="s">
        <v>631</v>
      </c>
      <c r="H86" s="223" t="s">
        <v>238</v>
      </c>
      <c r="I86" s="316">
        <v>5</v>
      </c>
      <c r="J86" s="385"/>
      <c r="K86" s="341">
        <v>0.05</v>
      </c>
      <c r="L86" s="198"/>
      <c r="M86" s="198"/>
      <c r="N86" s="198"/>
      <c r="O86" s="198"/>
      <c r="P86" s="320"/>
      <c r="Q86" s="194"/>
      <c r="R86" s="200">
        <v>100</v>
      </c>
      <c r="S86" s="188" t="s">
        <v>632</v>
      </c>
      <c r="T86" s="189">
        <f t="shared" si="9"/>
        <v>0.05</v>
      </c>
      <c r="U86" s="187" t="s">
        <v>30</v>
      </c>
      <c r="V86" s="5" t="str">
        <f t="shared" si="3"/>
        <v>Deficiente</v>
      </c>
      <c r="W86" s="135" t="str">
        <f t="shared" si="0"/>
        <v>Deficiente</v>
      </c>
    </row>
    <row r="87" spans="1:23" s="196" customFormat="1" ht="51" x14ac:dyDescent="0.3">
      <c r="A87" s="144">
        <f t="shared" si="1"/>
        <v>61</v>
      </c>
      <c r="B87" s="440"/>
      <c r="C87" s="213"/>
      <c r="D87" s="443"/>
      <c r="E87" s="433"/>
      <c r="F87" s="197" t="s">
        <v>633</v>
      </c>
      <c r="G87" s="201" t="s">
        <v>634</v>
      </c>
      <c r="H87" s="223" t="s">
        <v>238</v>
      </c>
      <c r="I87" s="316">
        <v>1269</v>
      </c>
      <c r="J87" s="385"/>
      <c r="K87" s="341">
        <v>0.63</v>
      </c>
      <c r="L87" s="198"/>
      <c r="M87" s="198"/>
      <c r="N87" s="198"/>
      <c r="O87" s="198"/>
      <c r="P87" s="320"/>
      <c r="Q87" s="194"/>
      <c r="R87" s="200">
        <v>2000</v>
      </c>
      <c r="S87" s="188" t="s">
        <v>635</v>
      </c>
      <c r="T87" s="189">
        <f t="shared" si="9"/>
        <v>0.63449999999999995</v>
      </c>
      <c r="U87" s="187" t="s">
        <v>30</v>
      </c>
      <c r="V87" s="5" t="str">
        <f t="shared" si="3"/>
        <v>Satisfactorio</v>
      </c>
      <c r="W87" s="135" t="str">
        <f t="shared" si="0"/>
        <v>Satisfactorio</v>
      </c>
    </row>
    <row r="88" spans="1:23" s="196" customFormat="1" ht="51" x14ac:dyDescent="0.3">
      <c r="A88" s="144">
        <f t="shared" si="1"/>
        <v>62</v>
      </c>
      <c r="B88" s="440"/>
      <c r="C88" s="213"/>
      <c r="D88" s="443"/>
      <c r="E88" s="433"/>
      <c r="F88" s="197" t="s">
        <v>636</v>
      </c>
      <c r="G88" s="201" t="s">
        <v>637</v>
      </c>
      <c r="H88" s="223" t="s">
        <v>238</v>
      </c>
      <c r="I88" s="316">
        <v>35437</v>
      </c>
      <c r="J88" s="385"/>
      <c r="K88" s="341">
        <v>0.71</v>
      </c>
      <c r="L88" s="198"/>
      <c r="M88" s="198"/>
      <c r="N88" s="198"/>
      <c r="O88" s="198"/>
      <c r="P88" s="320"/>
      <c r="Q88" s="194"/>
      <c r="R88" s="200">
        <v>50000</v>
      </c>
      <c r="S88" s="188" t="s">
        <v>638</v>
      </c>
      <c r="T88" s="189">
        <f t="shared" si="9"/>
        <v>0.70874000000000004</v>
      </c>
      <c r="U88" s="187" t="s">
        <v>30</v>
      </c>
      <c r="V88" s="5" t="str">
        <f t="shared" si="3"/>
        <v>Satisfactorio</v>
      </c>
      <c r="W88" s="135" t="str">
        <f t="shared" si="0"/>
        <v>Satisfactorio</v>
      </c>
    </row>
    <row r="89" spans="1:23" s="196" customFormat="1" ht="76.5" x14ac:dyDescent="0.3">
      <c r="A89" s="144">
        <f t="shared" si="1"/>
        <v>63</v>
      </c>
      <c r="B89" s="440"/>
      <c r="C89" s="213"/>
      <c r="D89" s="444"/>
      <c r="E89" s="442"/>
      <c r="F89" s="203" t="s">
        <v>639</v>
      </c>
      <c r="G89" s="201" t="s">
        <v>640</v>
      </c>
      <c r="H89" s="223" t="s">
        <v>238</v>
      </c>
      <c r="I89" s="316">
        <v>9</v>
      </c>
      <c r="J89" s="385"/>
      <c r="K89" s="341">
        <v>1</v>
      </c>
      <c r="L89" s="205"/>
      <c r="M89" s="205"/>
      <c r="N89" s="205"/>
      <c r="O89" s="205"/>
      <c r="P89" s="319" t="s">
        <v>719</v>
      </c>
      <c r="Q89" s="194"/>
      <c r="R89" s="200">
        <v>5</v>
      </c>
      <c r="S89" s="188" t="s">
        <v>641</v>
      </c>
      <c r="T89" s="189">
        <f t="shared" si="9"/>
        <v>1.8</v>
      </c>
      <c r="U89" s="187" t="s">
        <v>30</v>
      </c>
      <c r="V89" s="5" t="str">
        <f t="shared" si="3"/>
        <v>Satisfactorio</v>
      </c>
      <c r="W89" s="135" t="str">
        <f t="shared" si="0"/>
        <v>Satisfactorio</v>
      </c>
    </row>
    <row r="90" spans="1:23" s="196" customFormat="1" ht="38.25" x14ac:dyDescent="0.3">
      <c r="A90" s="144">
        <f t="shared" si="1"/>
        <v>64</v>
      </c>
      <c r="B90" s="440"/>
      <c r="C90" s="213"/>
      <c r="D90" s="463">
        <v>2015080010059</v>
      </c>
      <c r="E90" s="455" t="s">
        <v>643</v>
      </c>
      <c r="F90" s="197" t="s">
        <v>644</v>
      </c>
      <c r="G90" s="201" t="s">
        <v>725</v>
      </c>
      <c r="H90" s="223" t="s">
        <v>238</v>
      </c>
      <c r="I90" s="316">
        <v>6</v>
      </c>
      <c r="J90" s="385"/>
      <c r="K90" s="341">
        <v>1</v>
      </c>
      <c r="L90" s="198"/>
      <c r="M90" s="198"/>
      <c r="N90" s="198"/>
      <c r="O90" s="198"/>
      <c r="P90" s="320"/>
      <c r="Q90" s="194"/>
      <c r="R90" s="200">
        <v>5</v>
      </c>
      <c r="S90" s="188" t="s">
        <v>645</v>
      </c>
      <c r="T90" s="189">
        <f t="shared" si="9"/>
        <v>1.2</v>
      </c>
      <c r="U90" s="187" t="s">
        <v>30</v>
      </c>
      <c r="V90" s="5" t="str">
        <f t="shared" si="3"/>
        <v>Satisfactorio</v>
      </c>
      <c r="W90" s="135" t="str">
        <f t="shared" si="0"/>
        <v>Satisfactorio</v>
      </c>
    </row>
    <row r="91" spans="1:23" s="196" customFormat="1" ht="76.5" x14ac:dyDescent="0.3">
      <c r="A91" s="144">
        <f t="shared" si="1"/>
        <v>65</v>
      </c>
      <c r="B91" s="441"/>
      <c r="C91" s="213"/>
      <c r="D91" s="444"/>
      <c r="E91" s="403"/>
      <c r="F91" s="197" t="s">
        <v>646</v>
      </c>
      <c r="G91" s="201" t="s">
        <v>647</v>
      </c>
      <c r="H91" s="223" t="s">
        <v>238</v>
      </c>
      <c r="I91" s="316">
        <v>993</v>
      </c>
      <c r="J91" s="385"/>
      <c r="K91" s="341">
        <v>0.66</v>
      </c>
      <c r="L91" s="198"/>
      <c r="M91" s="198"/>
      <c r="N91" s="198"/>
      <c r="O91" s="198"/>
      <c r="P91" s="320"/>
      <c r="Q91" s="194"/>
      <c r="R91" s="200">
        <v>1500</v>
      </c>
      <c r="S91" s="188" t="s">
        <v>648</v>
      </c>
      <c r="T91" s="189">
        <f t="shared" si="9"/>
        <v>0.66200000000000003</v>
      </c>
      <c r="U91" s="187" t="s">
        <v>30</v>
      </c>
      <c r="V91" s="5" t="str">
        <f t="shared" si="3"/>
        <v>Satisfactorio</v>
      </c>
      <c r="W91" s="135" t="str">
        <f t="shared" si="0"/>
        <v>Satisfactorio</v>
      </c>
    </row>
    <row r="92" spans="1:23" s="196" customFormat="1" ht="116.25" customHeight="1" x14ac:dyDescent="0.3">
      <c r="A92" s="144">
        <f t="shared" si="1"/>
        <v>66</v>
      </c>
      <c r="B92" s="459" t="s">
        <v>487</v>
      </c>
      <c r="C92" s="234"/>
      <c r="D92" s="465">
        <v>2015080010020</v>
      </c>
      <c r="E92" s="468" t="s">
        <v>649</v>
      </c>
      <c r="F92" s="229" t="s">
        <v>650</v>
      </c>
      <c r="G92" s="240" t="s">
        <v>651</v>
      </c>
      <c r="H92" s="241" t="s">
        <v>238</v>
      </c>
      <c r="I92" s="332">
        <v>0.33</v>
      </c>
      <c r="J92" s="376"/>
      <c r="K92" s="321">
        <v>0.95</v>
      </c>
      <c r="L92" s="198"/>
      <c r="M92" s="198"/>
      <c r="N92" s="198"/>
      <c r="O92" s="198"/>
      <c r="P92" s="320" t="s">
        <v>806</v>
      </c>
      <c r="Q92" s="194"/>
      <c r="R92" s="221">
        <v>1</v>
      </c>
      <c r="S92" s="188" t="s">
        <v>652</v>
      </c>
      <c r="T92" s="189">
        <f t="shared" si="9"/>
        <v>0.33</v>
      </c>
      <c r="U92" s="187" t="s">
        <v>50</v>
      </c>
      <c r="V92" s="5" t="str">
        <f t="shared" si="3"/>
        <v>Satisfactorio</v>
      </c>
      <c r="W92" s="135" t="str">
        <f t="shared" ref="W92:W108" si="10">IF(K92&gt;=33%,"Satisfactorio",IF(K92&lt;10%,"Deficiente",IF(K92&gt;=10%,"Aceptable")))</f>
        <v>Satisfactorio</v>
      </c>
    </row>
    <row r="93" spans="1:23" s="196" customFormat="1" ht="165.75" x14ac:dyDescent="0.3">
      <c r="A93" s="144">
        <f t="shared" ref="A93:A114" si="11">A92+1</f>
        <v>67</v>
      </c>
      <c r="B93" s="441"/>
      <c r="C93" s="234"/>
      <c r="D93" s="483"/>
      <c r="E93" s="474"/>
      <c r="F93" s="242" t="s">
        <v>653</v>
      </c>
      <c r="G93" s="240" t="s">
        <v>654</v>
      </c>
      <c r="H93" s="241" t="s">
        <v>238</v>
      </c>
      <c r="I93" s="334">
        <v>0</v>
      </c>
      <c r="J93" s="374"/>
      <c r="K93" s="321">
        <v>0.5</v>
      </c>
      <c r="L93" s="198"/>
      <c r="M93" s="198"/>
      <c r="N93" s="198"/>
      <c r="O93" s="198"/>
      <c r="P93" s="320" t="s">
        <v>807</v>
      </c>
      <c r="Q93" s="194"/>
      <c r="R93" s="200">
        <v>1</v>
      </c>
      <c r="S93" s="188" t="s">
        <v>655</v>
      </c>
      <c r="T93" s="189">
        <f t="shared" si="9"/>
        <v>0</v>
      </c>
      <c r="U93" s="187" t="s">
        <v>30</v>
      </c>
      <c r="V93" s="5" t="str">
        <f t="shared" si="3"/>
        <v>Deficiente</v>
      </c>
      <c r="W93" s="135" t="str">
        <f t="shared" si="10"/>
        <v>Satisfactorio</v>
      </c>
    </row>
    <row r="94" spans="1:23" s="196" customFormat="1" ht="66" customHeight="1" x14ac:dyDescent="0.3">
      <c r="A94" s="144">
        <f t="shared" si="11"/>
        <v>68</v>
      </c>
      <c r="B94" s="459" t="s">
        <v>714</v>
      </c>
      <c r="C94" s="234"/>
      <c r="D94" s="465">
        <v>2015080010018</v>
      </c>
      <c r="E94" s="468" t="s">
        <v>656</v>
      </c>
      <c r="F94" s="229" t="s">
        <v>657</v>
      </c>
      <c r="G94" s="229" t="s">
        <v>658</v>
      </c>
      <c r="H94" s="223" t="s">
        <v>238</v>
      </c>
      <c r="I94" s="334">
        <v>0</v>
      </c>
      <c r="J94" s="374"/>
      <c r="K94" s="321">
        <v>0.4</v>
      </c>
      <c r="L94" s="198"/>
      <c r="M94" s="198"/>
      <c r="N94" s="198"/>
      <c r="O94" s="198"/>
      <c r="P94" s="320" t="s">
        <v>659</v>
      </c>
      <c r="Q94" s="194"/>
      <c r="R94" s="200">
        <v>1</v>
      </c>
      <c r="S94" s="188" t="s">
        <v>660</v>
      </c>
      <c r="T94" s="189">
        <f t="shared" si="9"/>
        <v>0</v>
      </c>
      <c r="U94" s="187" t="s">
        <v>30</v>
      </c>
      <c r="V94" s="5" t="str">
        <f t="shared" si="3"/>
        <v>Deficiente</v>
      </c>
      <c r="W94" s="135" t="str">
        <f t="shared" si="10"/>
        <v>Satisfactorio</v>
      </c>
    </row>
    <row r="95" spans="1:23" s="196" customFormat="1" ht="86.25" customHeight="1" x14ac:dyDescent="0.3">
      <c r="A95" s="144">
        <f t="shared" si="11"/>
        <v>69</v>
      </c>
      <c r="B95" s="440"/>
      <c r="C95" s="243"/>
      <c r="D95" s="483"/>
      <c r="E95" s="474"/>
      <c r="F95" s="244" t="s">
        <v>661</v>
      </c>
      <c r="G95" s="229" t="s">
        <v>662</v>
      </c>
      <c r="H95" s="223" t="s">
        <v>238</v>
      </c>
      <c r="I95" s="334">
        <v>0</v>
      </c>
      <c r="J95" s="374"/>
      <c r="K95" s="321">
        <v>0.2</v>
      </c>
      <c r="L95" s="198"/>
      <c r="M95" s="198"/>
      <c r="N95" s="198"/>
      <c r="O95" s="198"/>
      <c r="P95" s="320" t="s">
        <v>808</v>
      </c>
      <c r="Q95" s="194"/>
      <c r="R95" s="200">
        <v>1</v>
      </c>
      <c r="S95" s="188" t="s">
        <v>663</v>
      </c>
      <c r="T95" s="189">
        <f t="shared" si="9"/>
        <v>0</v>
      </c>
      <c r="U95" s="187" t="s">
        <v>30</v>
      </c>
      <c r="V95" s="5" t="str">
        <f t="shared" si="3"/>
        <v>Deficiente</v>
      </c>
      <c r="W95" s="135" t="str">
        <f t="shared" si="10"/>
        <v>Aceptable</v>
      </c>
    </row>
    <row r="96" spans="1:23" s="196" customFormat="1" ht="45" customHeight="1" x14ac:dyDescent="0.3">
      <c r="A96" s="144">
        <f t="shared" si="11"/>
        <v>70</v>
      </c>
      <c r="B96" s="440"/>
      <c r="C96" s="243"/>
      <c r="D96" s="465">
        <v>2015080010017</v>
      </c>
      <c r="E96" s="487" t="s">
        <v>664</v>
      </c>
      <c r="F96" s="471" t="s">
        <v>665</v>
      </c>
      <c r="G96" s="229" t="s">
        <v>666</v>
      </c>
      <c r="H96" s="223" t="s">
        <v>238</v>
      </c>
      <c r="I96" s="475">
        <v>0</v>
      </c>
      <c r="J96" s="374"/>
      <c r="K96" s="321">
        <v>0.5</v>
      </c>
      <c r="L96" s="239"/>
      <c r="M96" s="239"/>
      <c r="N96" s="239"/>
      <c r="O96" s="239"/>
      <c r="P96" s="217" t="s">
        <v>809</v>
      </c>
      <c r="Q96" s="194"/>
      <c r="R96" s="200">
        <v>1</v>
      </c>
      <c r="S96" s="188" t="s">
        <v>667</v>
      </c>
      <c r="T96" s="189">
        <f t="shared" si="9"/>
        <v>0</v>
      </c>
      <c r="U96" s="187" t="s">
        <v>30</v>
      </c>
      <c r="V96" s="5" t="str">
        <f t="shared" ref="V96:V108" si="12">IF(T96&gt;=33%,"Satisfactorio",IF(T96&lt;10%,"Deficiente",IF(T96&gt;=10%,"Aceptable")))</f>
        <v>Deficiente</v>
      </c>
      <c r="W96" s="135" t="str">
        <f t="shared" si="10"/>
        <v>Satisfactorio</v>
      </c>
    </row>
    <row r="97" spans="1:23" s="196" customFormat="1" ht="42.75" customHeight="1" x14ac:dyDescent="0.3">
      <c r="A97" s="144">
        <f t="shared" si="11"/>
        <v>71</v>
      </c>
      <c r="B97" s="441"/>
      <c r="C97" s="243"/>
      <c r="D97" s="483"/>
      <c r="E97" s="488"/>
      <c r="F97" s="473"/>
      <c r="G97" s="229" t="s">
        <v>668</v>
      </c>
      <c r="H97" s="223" t="s">
        <v>238</v>
      </c>
      <c r="I97" s="482"/>
      <c r="J97" s="375"/>
      <c r="K97" s="321">
        <v>0</v>
      </c>
      <c r="L97" s="239"/>
      <c r="M97" s="239"/>
      <c r="N97" s="239"/>
      <c r="O97" s="239"/>
      <c r="P97" s="217" t="s">
        <v>810</v>
      </c>
      <c r="Q97" s="194"/>
      <c r="R97" s="195"/>
      <c r="V97" s="5"/>
      <c r="W97" s="135" t="str">
        <f t="shared" si="10"/>
        <v>Deficiente</v>
      </c>
    </row>
    <row r="98" spans="1:23" s="196" customFormat="1" ht="31.5" customHeight="1" x14ac:dyDescent="0.3">
      <c r="A98" s="144">
        <f t="shared" si="11"/>
        <v>72</v>
      </c>
      <c r="B98" s="459" t="s">
        <v>642</v>
      </c>
      <c r="C98" s="213"/>
      <c r="D98" s="436">
        <v>2015080010015</v>
      </c>
      <c r="E98" s="436" t="s">
        <v>669</v>
      </c>
      <c r="F98" s="453" t="s">
        <v>670</v>
      </c>
      <c r="G98" s="201" t="s">
        <v>671</v>
      </c>
      <c r="H98" s="209" t="s">
        <v>120</v>
      </c>
      <c r="I98" s="455">
        <v>300</v>
      </c>
      <c r="J98" s="372"/>
      <c r="K98" s="331">
        <v>1</v>
      </c>
      <c r="L98" s="205"/>
      <c r="M98" s="205"/>
      <c r="N98" s="205"/>
      <c r="O98" s="205"/>
      <c r="P98" s="206"/>
      <c r="Q98" s="194"/>
      <c r="R98" s="200">
        <v>300</v>
      </c>
      <c r="S98" s="188" t="s">
        <v>672</v>
      </c>
      <c r="T98" s="189">
        <f>IFERROR(IF(U98="Porcentaje",I98,I98/R98),0)</f>
        <v>1</v>
      </c>
      <c r="U98" s="187" t="s">
        <v>30</v>
      </c>
      <c r="V98" s="5" t="str">
        <f t="shared" si="12"/>
        <v>Satisfactorio</v>
      </c>
      <c r="W98" s="135" t="str">
        <f t="shared" si="10"/>
        <v>Satisfactorio</v>
      </c>
    </row>
    <row r="99" spans="1:23" s="196" customFormat="1" ht="66.75" customHeight="1" x14ac:dyDescent="0.3">
      <c r="A99" s="144">
        <f t="shared" si="11"/>
        <v>73</v>
      </c>
      <c r="B99" s="440"/>
      <c r="C99" s="213"/>
      <c r="D99" s="433"/>
      <c r="E99" s="433"/>
      <c r="F99" s="454"/>
      <c r="G99" s="201" t="s">
        <v>673</v>
      </c>
      <c r="H99" s="208" t="s">
        <v>499</v>
      </c>
      <c r="I99" s="403"/>
      <c r="J99" s="391"/>
      <c r="K99" s="318">
        <v>0.66</v>
      </c>
      <c r="L99" s="225"/>
      <c r="M99" s="225"/>
      <c r="N99" s="225"/>
      <c r="O99" s="225"/>
      <c r="P99" s="286" t="s">
        <v>786</v>
      </c>
      <c r="Q99" s="194"/>
      <c r="R99" s="195"/>
      <c r="V99" s="5"/>
      <c r="W99" s="135" t="str">
        <f t="shared" si="10"/>
        <v>Satisfactorio</v>
      </c>
    </row>
    <row r="100" spans="1:23" s="196" customFormat="1" ht="127.5" x14ac:dyDescent="0.3">
      <c r="A100" s="144">
        <f t="shared" si="11"/>
        <v>74</v>
      </c>
      <c r="B100" s="440"/>
      <c r="C100" s="213"/>
      <c r="D100" s="213">
        <v>2015080010013</v>
      </c>
      <c r="E100" s="433"/>
      <c r="F100" s="197" t="s">
        <v>674</v>
      </c>
      <c r="G100" s="201" t="s">
        <v>675</v>
      </c>
      <c r="H100" s="223" t="s">
        <v>676</v>
      </c>
      <c r="I100" s="288">
        <v>11</v>
      </c>
      <c r="J100" s="372"/>
      <c r="K100" s="321">
        <v>0.73</v>
      </c>
      <c r="L100" s="198"/>
      <c r="M100" s="198"/>
      <c r="N100" s="198"/>
      <c r="O100" s="198"/>
      <c r="P100" s="199" t="s">
        <v>677</v>
      </c>
      <c r="Q100" s="194"/>
      <c r="R100" s="200">
        <v>15</v>
      </c>
      <c r="S100" s="188" t="s">
        <v>678</v>
      </c>
      <c r="T100" s="189">
        <f t="shared" ref="T100:T112" si="13">IFERROR(IF(U100="Porcentaje",I100,I100/R100),0)</f>
        <v>0.73333333333333328</v>
      </c>
      <c r="U100" s="187" t="s">
        <v>30</v>
      </c>
      <c r="V100" s="5" t="str">
        <f t="shared" si="12"/>
        <v>Satisfactorio</v>
      </c>
      <c r="W100" s="135" t="str">
        <f t="shared" si="10"/>
        <v>Satisfactorio</v>
      </c>
    </row>
    <row r="101" spans="1:23" s="196" customFormat="1" ht="105" customHeight="1" x14ac:dyDescent="0.3">
      <c r="A101" s="144">
        <f t="shared" si="11"/>
        <v>75</v>
      </c>
      <c r="B101" s="440"/>
      <c r="C101" s="213"/>
      <c r="D101" s="245"/>
      <c r="E101" s="433"/>
      <c r="F101" s="197" t="s">
        <v>679</v>
      </c>
      <c r="G101" s="201" t="s">
        <v>680</v>
      </c>
      <c r="H101" s="223" t="s">
        <v>676</v>
      </c>
      <c r="I101" s="322">
        <v>0.5</v>
      </c>
      <c r="J101" s="322"/>
      <c r="K101" s="321">
        <v>0.5</v>
      </c>
      <c r="L101" s="198"/>
      <c r="M101" s="198"/>
      <c r="N101" s="198"/>
      <c r="O101" s="198"/>
      <c r="P101" s="199" t="s">
        <v>720</v>
      </c>
      <c r="Q101" s="194"/>
      <c r="R101" s="221">
        <v>1</v>
      </c>
      <c r="S101" s="188" t="s">
        <v>681</v>
      </c>
      <c r="T101" s="189">
        <f t="shared" si="13"/>
        <v>0.5</v>
      </c>
      <c r="U101" s="187" t="s">
        <v>50</v>
      </c>
      <c r="V101" s="5" t="str">
        <f t="shared" si="12"/>
        <v>Satisfactorio</v>
      </c>
      <c r="W101" s="135" t="str">
        <f t="shared" si="10"/>
        <v>Satisfactorio</v>
      </c>
    </row>
    <row r="102" spans="1:23" s="196" customFormat="1" ht="204" x14ac:dyDescent="0.3">
      <c r="A102" s="144">
        <f t="shared" si="11"/>
        <v>76</v>
      </c>
      <c r="B102" s="440"/>
      <c r="C102" s="213"/>
      <c r="D102" s="245"/>
      <c r="E102" s="433"/>
      <c r="F102" s="197" t="s">
        <v>682</v>
      </c>
      <c r="G102" s="201" t="s">
        <v>683</v>
      </c>
      <c r="H102" s="223" t="s">
        <v>676</v>
      </c>
      <c r="I102" s="321">
        <v>0.5</v>
      </c>
      <c r="J102" s="321"/>
      <c r="K102" s="321">
        <v>0.5</v>
      </c>
      <c r="L102" s="198"/>
      <c r="M102" s="198"/>
      <c r="N102" s="198"/>
      <c r="O102" s="198"/>
      <c r="P102" s="199" t="s">
        <v>684</v>
      </c>
      <c r="Q102" s="194"/>
      <c r="R102" s="221">
        <v>1</v>
      </c>
      <c r="S102" s="188" t="s">
        <v>685</v>
      </c>
      <c r="T102" s="189">
        <f t="shared" si="13"/>
        <v>0.5</v>
      </c>
      <c r="U102" s="187" t="s">
        <v>50</v>
      </c>
      <c r="V102" s="5" t="str">
        <f t="shared" si="12"/>
        <v>Satisfactorio</v>
      </c>
      <c r="W102" s="135" t="str">
        <f t="shared" si="10"/>
        <v>Satisfactorio</v>
      </c>
    </row>
    <row r="103" spans="1:23" s="196" customFormat="1" ht="51" x14ac:dyDescent="0.3">
      <c r="A103" s="144">
        <f t="shared" si="11"/>
        <v>77</v>
      </c>
      <c r="B103" s="440"/>
      <c r="C103" s="213"/>
      <c r="D103" s="245"/>
      <c r="E103" s="433"/>
      <c r="F103" s="197" t="s">
        <v>686</v>
      </c>
      <c r="G103" s="201" t="s">
        <v>687</v>
      </c>
      <c r="H103" s="223" t="s">
        <v>676</v>
      </c>
      <c r="I103" s="323">
        <v>1</v>
      </c>
      <c r="J103" s="323"/>
      <c r="K103" s="321">
        <v>1</v>
      </c>
      <c r="L103" s="198"/>
      <c r="M103" s="198"/>
      <c r="N103" s="198"/>
      <c r="O103" s="198"/>
      <c r="P103" s="199" t="s">
        <v>688</v>
      </c>
      <c r="Q103" s="194"/>
      <c r="R103" s="200">
        <v>1</v>
      </c>
      <c r="S103" s="188" t="s">
        <v>689</v>
      </c>
      <c r="T103" s="189">
        <f t="shared" si="13"/>
        <v>1</v>
      </c>
      <c r="U103" s="187" t="s">
        <v>30</v>
      </c>
      <c r="V103" s="5" t="str">
        <f t="shared" si="12"/>
        <v>Satisfactorio</v>
      </c>
      <c r="W103" s="135" t="str">
        <f t="shared" si="10"/>
        <v>Satisfactorio</v>
      </c>
    </row>
    <row r="104" spans="1:23" s="196" customFormat="1" ht="158.25" customHeight="1" x14ac:dyDescent="0.3">
      <c r="A104" s="144">
        <f t="shared" si="11"/>
        <v>78</v>
      </c>
      <c r="B104" s="440"/>
      <c r="C104" s="213"/>
      <c r="D104" s="245"/>
      <c r="E104" s="433"/>
      <c r="F104" s="229" t="s">
        <v>690</v>
      </c>
      <c r="G104" s="201" t="s">
        <v>691</v>
      </c>
      <c r="H104" s="223" t="s">
        <v>676</v>
      </c>
      <c r="I104" s="324">
        <v>28862</v>
      </c>
      <c r="J104" s="324"/>
      <c r="K104" s="321">
        <v>0.66</v>
      </c>
      <c r="L104" s="198"/>
      <c r="M104" s="198"/>
      <c r="N104" s="198"/>
      <c r="O104" s="198"/>
      <c r="P104" s="199" t="s">
        <v>721</v>
      </c>
      <c r="Q104" s="194"/>
      <c r="R104" s="200">
        <v>35000</v>
      </c>
      <c r="S104" s="188" t="s">
        <v>692</v>
      </c>
      <c r="T104" s="189">
        <f t="shared" si="13"/>
        <v>0.82462857142857138</v>
      </c>
      <c r="U104" s="187" t="s">
        <v>30</v>
      </c>
      <c r="V104" s="5" t="str">
        <f t="shared" si="12"/>
        <v>Satisfactorio</v>
      </c>
      <c r="W104" s="135" t="str">
        <f t="shared" si="10"/>
        <v>Satisfactorio</v>
      </c>
    </row>
    <row r="105" spans="1:23" s="196" customFormat="1" ht="127.5" x14ac:dyDescent="0.3">
      <c r="A105" s="144">
        <f t="shared" si="11"/>
        <v>79</v>
      </c>
      <c r="B105" s="440"/>
      <c r="C105" s="213"/>
      <c r="D105" s="245"/>
      <c r="E105" s="433"/>
      <c r="F105" s="197" t="s">
        <v>693</v>
      </c>
      <c r="G105" s="201" t="s">
        <v>694</v>
      </c>
      <c r="H105" s="223" t="s">
        <v>676</v>
      </c>
      <c r="I105" s="321">
        <v>0</v>
      </c>
      <c r="J105" s="321"/>
      <c r="K105" s="321">
        <v>0</v>
      </c>
      <c r="L105" s="198"/>
      <c r="M105" s="198"/>
      <c r="N105" s="198"/>
      <c r="O105" s="198"/>
      <c r="P105" s="199" t="s">
        <v>695</v>
      </c>
      <c r="Q105" s="194"/>
      <c r="R105" s="221">
        <v>1</v>
      </c>
      <c r="S105" s="246" t="s">
        <v>696</v>
      </c>
      <c r="T105" s="189">
        <f t="shared" si="13"/>
        <v>0</v>
      </c>
      <c r="U105" s="187" t="s">
        <v>50</v>
      </c>
      <c r="V105" s="5" t="str">
        <f t="shared" si="12"/>
        <v>Deficiente</v>
      </c>
      <c r="W105" s="135" t="str">
        <f t="shared" si="10"/>
        <v>Deficiente</v>
      </c>
    </row>
    <row r="106" spans="1:23" s="196" customFormat="1" ht="114.75" x14ac:dyDescent="0.3">
      <c r="A106" s="144">
        <f t="shared" si="11"/>
        <v>80</v>
      </c>
      <c r="B106" s="440"/>
      <c r="C106" s="225"/>
      <c r="D106" s="245"/>
      <c r="E106" s="433"/>
      <c r="F106" s="197" t="s">
        <v>697</v>
      </c>
      <c r="G106" s="201" t="s">
        <v>698</v>
      </c>
      <c r="H106" s="223" t="s">
        <v>676</v>
      </c>
      <c r="I106" s="323">
        <v>6</v>
      </c>
      <c r="J106" s="323"/>
      <c r="K106" s="321">
        <v>0.6</v>
      </c>
      <c r="L106" s="198"/>
      <c r="M106" s="198"/>
      <c r="N106" s="198"/>
      <c r="O106" s="198"/>
      <c r="P106" s="199" t="s">
        <v>699</v>
      </c>
      <c r="Q106" s="194"/>
      <c r="R106" s="200">
        <v>10</v>
      </c>
      <c r="S106" s="246" t="s">
        <v>700</v>
      </c>
      <c r="T106" s="189">
        <f t="shared" si="13"/>
        <v>0.6</v>
      </c>
      <c r="U106" s="187" t="s">
        <v>30</v>
      </c>
      <c r="V106" s="5" t="str">
        <f t="shared" si="12"/>
        <v>Satisfactorio</v>
      </c>
      <c r="W106" s="135" t="str">
        <f t="shared" si="10"/>
        <v>Satisfactorio</v>
      </c>
    </row>
    <row r="107" spans="1:23" s="196" customFormat="1" ht="64.5" customHeight="1" x14ac:dyDescent="0.3">
      <c r="A107" s="144">
        <f t="shared" si="11"/>
        <v>81</v>
      </c>
      <c r="B107" s="440"/>
      <c r="C107" s="213"/>
      <c r="D107" s="433">
        <v>2015080010014</v>
      </c>
      <c r="E107" s="433"/>
      <c r="F107" s="229" t="s">
        <v>701</v>
      </c>
      <c r="G107" s="240" t="s">
        <v>702</v>
      </c>
      <c r="H107" s="223" t="s">
        <v>676</v>
      </c>
      <c r="I107" s="323">
        <v>0</v>
      </c>
      <c r="J107" s="323"/>
      <c r="K107" s="321">
        <v>0</v>
      </c>
      <c r="L107" s="198"/>
      <c r="M107" s="198"/>
      <c r="N107" s="198"/>
      <c r="O107" s="198"/>
      <c r="P107" s="199" t="s">
        <v>703</v>
      </c>
      <c r="Q107" s="194"/>
      <c r="R107" s="200">
        <v>1</v>
      </c>
      <c r="S107" s="246" t="s">
        <v>704</v>
      </c>
      <c r="T107" s="189">
        <f t="shared" si="13"/>
        <v>0</v>
      </c>
      <c r="U107" s="187" t="s">
        <v>30</v>
      </c>
      <c r="V107" s="5" t="str">
        <f t="shared" si="12"/>
        <v>Deficiente</v>
      </c>
      <c r="W107" s="135" t="str">
        <f t="shared" si="10"/>
        <v>Deficiente</v>
      </c>
    </row>
    <row r="108" spans="1:23" s="196" customFormat="1" ht="81" customHeight="1" x14ac:dyDescent="0.3">
      <c r="A108" s="144">
        <f t="shared" si="11"/>
        <v>82</v>
      </c>
      <c r="B108" s="441"/>
      <c r="C108" s="213"/>
      <c r="D108" s="442"/>
      <c r="E108" s="442"/>
      <c r="F108" s="240" t="s">
        <v>705</v>
      </c>
      <c r="G108" s="229" t="s">
        <v>726</v>
      </c>
      <c r="H108" s="223" t="s">
        <v>676</v>
      </c>
      <c r="I108" s="323">
        <v>0</v>
      </c>
      <c r="J108" s="323"/>
      <c r="K108" s="321">
        <v>0</v>
      </c>
      <c r="L108" s="240"/>
      <c r="M108" s="198"/>
      <c r="N108" s="198"/>
      <c r="O108" s="198"/>
      <c r="P108" s="199" t="s">
        <v>703</v>
      </c>
      <c r="Q108" s="194"/>
      <c r="R108" s="200">
        <v>2</v>
      </c>
      <c r="S108" s="246" t="s">
        <v>706</v>
      </c>
      <c r="T108" s="189">
        <f t="shared" si="13"/>
        <v>0</v>
      </c>
      <c r="U108" s="187" t="s">
        <v>30</v>
      </c>
      <c r="V108" s="5" t="str">
        <f t="shared" si="12"/>
        <v>Deficiente</v>
      </c>
      <c r="W108" s="135" t="str">
        <f t="shared" si="10"/>
        <v>Deficiente</v>
      </c>
    </row>
    <row r="109" spans="1:23" s="196" customFormat="1" ht="103.5" x14ac:dyDescent="0.3">
      <c r="A109" s="144">
        <f t="shared" si="11"/>
        <v>83</v>
      </c>
      <c r="B109" s="233"/>
      <c r="C109" s="234"/>
      <c r="D109" s="247">
        <v>2015080010023</v>
      </c>
      <c r="E109" s="248" t="s">
        <v>707</v>
      </c>
      <c r="F109" s="249" t="s">
        <v>708</v>
      </c>
      <c r="G109" s="249" t="s">
        <v>708</v>
      </c>
      <c r="H109" s="250" t="s">
        <v>709</v>
      </c>
      <c r="I109" s="251" t="s">
        <v>710</v>
      </c>
      <c r="J109" s="251"/>
      <c r="K109" s="251" t="s">
        <v>710</v>
      </c>
      <c r="L109" s="198"/>
      <c r="M109" s="198"/>
      <c r="N109" s="198"/>
      <c r="O109" s="198"/>
      <c r="P109" s="199"/>
      <c r="Q109" s="194"/>
      <c r="R109" s="200"/>
      <c r="S109" s="246"/>
      <c r="T109" s="189">
        <f t="shared" si="13"/>
        <v>0</v>
      </c>
      <c r="V109" s="5"/>
      <c r="W109" s="135"/>
    </row>
    <row r="110" spans="1:23" s="196" customFormat="1" ht="103.5" x14ac:dyDescent="0.3">
      <c r="A110" s="144">
        <f t="shared" si="11"/>
        <v>84</v>
      </c>
      <c r="B110" s="233"/>
      <c r="C110" s="234"/>
      <c r="D110" s="247">
        <v>2015080010024</v>
      </c>
      <c r="E110" s="248" t="s">
        <v>711</v>
      </c>
      <c r="F110" s="249" t="s">
        <v>708</v>
      </c>
      <c r="G110" s="249" t="s">
        <v>708</v>
      </c>
      <c r="H110" s="250" t="s">
        <v>709</v>
      </c>
      <c r="I110" s="251" t="s">
        <v>710</v>
      </c>
      <c r="J110" s="251"/>
      <c r="K110" s="251" t="s">
        <v>710</v>
      </c>
      <c r="L110" s="198"/>
      <c r="M110" s="198"/>
      <c r="N110" s="198"/>
      <c r="O110" s="198"/>
      <c r="P110" s="199"/>
      <c r="Q110" s="194"/>
      <c r="R110" s="200"/>
      <c r="S110" s="246"/>
      <c r="T110" s="189">
        <f t="shared" si="13"/>
        <v>0</v>
      </c>
      <c r="V110" s="5"/>
      <c r="W110" s="135"/>
    </row>
    <row r="111" spans="1:23" s="196" customFormat="1" ht="63.75" x14ac:dyDescent="0.3">
      <c r="A111" s="144">
        <f t="shared" si="11"/>
        <v>85</v>
      </c>
      <c r="B111" s="233"/>
      <c r="C111" s="234"/>
      <c r="D111" s="247">
        <v>2015080010025</v>
      </c>
      <c r="E111" s="248" t="s">
        <v>712</v>
      </c>
      <c r="F111" s="249" t="s">
        <v>708</v>
      </c>
      <c r="G111" s="249" t="s">
        <v>708</v>
      </c>
      <c r="H111" s="250" t="s">
        <v>709</v>
      </c>
      <c r="I111" s="251" t="s">
        <v>710</v>
      </c>
      <c r="J111" s="251"/>
      <c r="K111" s="251" t="s">
        <v>710</v>
      </c>
      <c r="L111" s="198"/>
      <c r="M111" s="198"/>
      <c r="N111" s="198"/>
      <c r="O111" s="198"/>
      <c r="P111" s="199"/>
      <c r="Q111" s="194"/>
      <c r="R111" s="200"/>
      <c r="S111" s="246"/>
      <c r="T111" s="189">
        <f t="shared" si="13"/>
        <v>0</v>
      </c>
      <c r="V111" s="5"/>
      <c r="W111" s="135"/>
    </row>
    <row r="112" spans="1:23" s="196" customFormat="1" ht="89.25" x14ac:dyDescent="0.3">
      <c r="A112" s="144">
        <f t="shared" si="11"/>
        <v>86</v>
      </c>
      <c r="B112" s="252"/>
      <c r="C112" s="253"/>
      <c r="D112" s="254">
        <v>2015080010026</v>
      </c>
      <c r="E112" s="255" t="s">
        <v>713</v>
      </c>
      <c r="F112" s="256" t="s">
        <v>708</v>
      </c>
      <c r="G112" s="256" t="s">
        <v>708</v>
      </c>
      <c r="H112" s="257" t="s">
        <v>709</v>
      </c>
      <c r="I112" s="258" t="s">
        <v>710</v>
      </c>
      <c r="J112" s="258"/>
      <c r="K112" s="258" t="s">
        <v>710</v>
      </c>
      <c r="L112" s="259"/>
      <c r="M112" s="259"/>
      <c r="N112" s="259"/>
      <c r="O112" s="259"/>
      <c r="P112" s="260"/>
      <c r="Q112" s="194"/>
      <c r="R112" s="200"/>
      <c r="S112" s="246"/>
      <c r="T112" s="189">
        <f t="shared" si="13"/>
        <v>0</v>
      </c>
      <c r="V112" s="5"/>
      <c r="W112" s="135"/>
    </row>
    <row r="113" spans="1:23" ht="13.5" thickBot="1" x14ac:dyDescent="0.25">
      <c r="A113" s="261"/>
      <c r="B113" s="262"/>
      <c r="C113" s="262"/>
      <c r="D113" s="262"/>
      <c r="E113" s="262"/>
      <c r="F113" s="263"/>
      <c r="G113" s="263"/>
      <c r="H113" s="262"/>
      <c r="I113" s="262"/>
      <c r="J113" s="262"/>
      <c r="K113" s="264"/>
      <c r="L113" s="262"/>
      <c r="M113" s="262"/>
      <c r="N113" s="262"/>
      <c r="O113" s="262"/>
      <c r="P113" s="264"/>
      <c r="Q113" s="265"/>
      <c r="W113" s="135"/>
    </row>
    <row r="114" spans="1:23" ht="13.5" thickTop="1" x14ac:dyDescent="0.2">
      <c r="A114" s="144">
        <f t="shared" si="11"/>
        <v>1</v>
      </c>
    </row>
  </sheetData>
  <mergeCells count="95">
    <mergeCell ref="B77:B91"/>
    <mergeCell ref="B92:B93"/>
    <mergeCell ref="B94:B97"/>
    <mergeCell ref="B98:B108"/>
    <mergeCell ref="P58:P62"/>
    <mergeCell ref="D98:D99"/>
    <mergeCell ref="E98:E108"/>
    <mergeCell ref="F98:F99"/>
    <mergeCell ref="I98:I99"/>
    <mergeCell ref="D107:D108"/>
    <mergeCell ref="D94:D95"/>
    <mergeCell ref="E94:E95"/>
    <mergeCell ref="D96:D97"/>
    <mergeCell ref="E96:E97"/>
    <mergeCell ref="F96:F97"/>
    <mergeCell ref="I96:I97"/>
    <mergeCell ref="D84:D89"/>
    <mergeCell ref="E84:E89"/>
    <mergeCell ref="D90:D91"/>
    <mergeCell ref="E90:E91"/>
    <mergeCell ref="D92:D93"/>
    <mergeCell ref="E92:E93"/>
    <mergeCell ref="D74:D75"/>
    <mergeCell ref="E74:E75"/>
    <mergeCell ref="F74:F75"/>
    <mergeCell ref="I74:I75"/>
    <mergeCell ref="D77:D83"/>
    <mergeCell ref="E77:E83"/>
    <mergeCell ref="D58:D70"/>
    <mergeCell ref="E58:E70"/>
    <mergeCell ref="F58:F62"/>
    <mergeCell ref="I58:I62"/>
    <mergeCell ref="F64:F65"/>
    <mergeCell ref="D71:D73"/>
    <mergeCell ref="E71:E73"/>
    <mergeCell ref="F71:F73"/>
    <mergeCell ref="H71:H73"/>
    <mergeCell ref="I71:I73"/>
    <mergeCell ref="N37:N46"/>
    <mergeCell ref="O37:O46"/>
    <mergeCell ref="P37:P46"/>
    <mergeCell ref="E47:E48"/>
    <mergeCell ref="I50:I53"/>
    <mergeCell ref="L50:L53"/>
    <mergeCell ref="M50:M53"/>
    <mergeCell ref="N50:N53"/>
    <mergeCell ref="O50:O53"/>
    <mergeCell ref="P50:P53"/>
    <mergeCell ref="B49:B57"/>
    <mergeCell ref="C49:C57"/>
    <mergeCell ref="D49:D53"/>
    <mergeCell ref="E49:E53"/>
    <mergeCell ref="F50:F53"/>
    <mergeCell ref="D54:D57"/>
    <mergeCell ref="E54:E57"/>
    <mergeCell ref="O33:O35"/>
    <mergeCell ref="P33:P35"/>
    <mergeCell ref="B37:B46"/>
    <mergeCell ref="C37:C46"/>
    <mergeCell ref="D37:D46"/>
    <mergeCell ref="E37:E46"/>
    <mergeCell ref="F37:F48"/>
    <mergeCell ref="I37:I48"/>
    <mergeCell ref="L37:L46"/>
    <mergeCell ref="M37:M46"/>
    <mergeCell ref="F33:F35"/>
    <mergeCell ref="I33:I35"/>
    <mergeCell ref="L33:L35"/>
    <mergeCell ref="M33:M35"/>
    <mergeCell ref="N33:N35"/>
    <mergeCell ref="B27:B36"/>
    <mergeCell ref="K24:K26"/>
    <mergeCell ref="L24:O24"/>
    <mergeCell ref="P24:P26"/>
    <mergeCell ref="L27:L31"/>
    <mergeCell ref="M27:M31"/>
    <mergeCell ref="N27:N31"/>
    <mergeCell ref="O27:O31"/>
    <mergeCell ref="P27:P31"/>
    <mergeCell ref="D27:D36"/>
    <mergeCell ref="E27:E36"/>
    <mergeCell ref="F27:F31"/>
    <mergeCell ref="I27:I31"/>
    <mergeCell ref="B13:K13"/>
    <mergeCell ref="B14:K14"/>
    <mergeCell ref="F16:G16"/>
    <mergeCell ref="F21:P21"/>
    <mergeCell ref="B24:B26"/>
    <mergeCell ref="C24:C26"/>
    <mergeCell ref="D24:D26"/>
    <mergeCell ref="E24:E26"/>
    <mergeCell ref="F24:F26"/>
    <mergeCell ref="G24:G26"/>
    <mergeCell ref="H24:H26"/>
    <mergeCell ref="I24:I26"/>
  </mergeCells>
  <conditionalFormatting sqref="I54:J55 I57:J57 P56">
    <cfRule type="duplicateValues" dxfId="17" priority="2" stopIfTrue="1"/>
  </conditionalFormatting>
  <conditionalFormatting sqref="I50:J53">
    <cfRule type="duplicateValues" dxfId="16" priority="1" stopIfTrue="1"/>
  </conditionalFormatting>
  <dataValidations disablePrompts="1" count="1">
    <dataValidation showDropDown="1" showInputMessage="1" showErrorMessage="1" sqref="F37"/>
  </dataValidations>
  <printOptions horizontalCentered="1"/>
  <pageMargins left="0.39370078740157483" right="0.55118110236220474" top="1.1811023622047245" bottom="1.1811023622047245" header="0" footer="0"/>
  <pageSetup scale="46" fitToHeight="0" orientation="landscape" r:id="rId1"/>
  <headerFooter alignWithMargins="0">
    <oddHeader>&amp;C&amp;G&amp;R&amp;8GEDEPSEG - F02
Versión: 3
Aprobación: 13 de abril de 2016</oddHeader>
    <oddFooter>&amp;C&amp;G</oddFooter>
  </headerFooter>
  <drawing r:id="rId2"/>
  <legacyDrawing r:id="rId3"/>
  <legacyDrawingHF r:id="rId4"/>
  <oleObjects>
    <mc:AlternateContent xmlns:mc="http://schemas.openxmlformats.org/markup-compatibility/2006">
      <mc:Choice Requires="x14">
        <oleObject shapeId="2049" r:id="rId5">
          <objectPr defaultSize="0" autoPict="0" r:id="rId6">
            <anchor moveWithCells="1" sizeWithCells="1">
              <from>
                <xdr:col>7</xdr:col>
                <xdr:colOff>0</xdr:colOff>
                <xdr:row>12</xdr:row>
                <xdr:rowOff>0</xdr:rowOff>
              </from>
              <to>
                <xdr:col>7</xdr:col>
                <xdr:colOff>0</xdr:colOff>
                <xdr:row>12</xdr:row>
                <xdr:rowOff>0</xdr:rowOff>
              </to>
            </anchor>
          </objectPr>
        </oleObject>
      </mc:Choice>
      <mc:Fallback>
        <oleObject shapeId="2049"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56"/>
  <sheetViews>
    <sheetView tabSelected="1" topLeftCell="B71" zoomScaleNormal="100" workbookViewId="0">
      <selection activeCell="J29" sqref="J29"/>
    </sheetView>
  </sheetViews>
  <sheetFormatPr baseColWidth="10" defaultRowHeight="12.75" x14ac:dyDescent="0.2"/>
  <cols>
    <col min="1" max="1" width="1.85546875" style="1" customWidth="1"/>
    <col min="2" max="2" width="18" style="2" customWidth="1"/>
    <col min="3" max="3" width="15.5703125" style="2" customWidth="1"/>
    <col min="4" max="4" width="34.5703125" style="2" customWidth="1"/>
    <col min="5" max="5" width="16.85546875" style="3" customWidth="1"/>
    <col min="6" max="6" width="13.28515625" style="2" customWidth="1"/>
    <col min="7" max="7" width="15" style="3" customWidth="1"/>
    <col min="8" max="8" width="15.42578125" style="4" bestFit="1" customWidth="1"/>
    <col min="9" max="9" width="13" style="4" customWidth="1"/>
    <col min="10" max="10" width="17.140625" style="4" customWidth="1"/>
    <col min="11" max="11" width="29" style="4" customWidth="1"/>
    <col min="12" max="12" width="26" style="3" customWidth="1"/>
    <col min="13" max="13" width="2" style="2" customWidth="1"/>
    <col min="14" max="14" width="11.28515625" style="5" hidden="1" customWidth="1"/>
    <col min="15" max="15" width="11" style="5" hidden="1" customWidth="1"/>
    <col min="16" max="17" width="0" style="5" hidden="1" customWidth="1"/>
    <col min="18" max="19" width="0" style="2" hidden="1" customWidth="1"/>
    <col min="20" max="16384" width="11.42578125" style="2"/>
  </cols>
  <sheetData>
    <row r="1" spans="1:18" hidden="1" x14ac:dyDescent="0.2"/>
    <row r="2" spans="1:18" hidden="1" x14ac:dyDescent="0.2"/>
    <row r="3" spans="1:18" hidden="1" x14ac:dyDescent="0.2"/>
    <row r="4" spans="1:18" hidden="1" x14ac:dyDescent="0.2"/>
    <row r="5" spans="1:18" hidden="1" x14ac:dyDescent="0.2"/>
    <row r="6" spans="1:18" hidden="1" x14ac:dyDescent="0.2"/>
    <row r="7" spans="1:18" hidden="1" x14ac:dyDescent="0.2"/>
    <row r="8" spans="1:18" hidden="1" x14ac:dyDescent="0.2"/>
    <row r="9" spans="1:18" ht="13.5" thickBot="1" x14ac:dyDescent="0.25"/>
    <row r="10" spans="1:18" s="9" customFormat="1" ht="21" customHeight="1" thickTop="1" x14ac:dyDescent="0.2">
      <c r="A10" s="6"/>
      <c r="B10" s="515" t="s">
        <v>0</v>
      </c>
      <c r="C10" s="515"/>
      <c r="D10" s="515"/>
      <c r="E10" s="515"/>
      <c r="F10" s="515"/>
      <c r="G10" s="515"/>
      <c r="H10" s="515"/>
      <c r="I10" s="515"/>
      <c r="J10" s="515"/>
      <c r="K10" s="515"/>
      <c r="L10" s="7" t="s">
        <v>464</v>
      </c>
      <c r="M10" s="8"/>
      <c r="N10" s="5"/>
      <c r="O10" s="5"/>
      <c r="P10" s="5"/>
      <c r="Q10" s="5"/>
    </row>
    <row r="11" spans="1:18" s="9" customFormat="1" ht="20.25" customHeight="1" x14ac:dyDescent="0.2">
      <c r="A11" s="10"/>
      <c r="B11" s="516" t="s">
        <v>2</v>
      </c>
      <c r="C11" s="516"/>
      <c r="D11" s="516"/>
      <c r="E11" s="516"/>
      <c r="F11" s="516"/>
      <c r="G11" s="516"/>
      <c r="H11" s="516"/>
      <c r="I11" s="516"/>
      <c r="J11" s="516"/>
      <c r="K11" s="516"/>
      <c r="L11" s="11" t="s">
        <v>1</v>
      </c>
      <c r="M11" s="12"/>
      <c r="N11" s="5"/>
      <c r="O11" s="5"/>
      <c r="P11" s="5"/>
      <c r="Q11" s="5"/>
    </row>
    <row r="12" spans="1:18" ht="15.75" customHeight="1" x14ac:dyDescent="0.2">
      <c r="A12" s="13"/>
      <c r="B12" s="14"/>
      <c r="C12" s="14"/>
      <c r="D12" s="14"/>
      <c r="E12" s="15"/>
      <c r="F12" s="14"/>
      <c r="G12" s="15"/>
      <c r="H12" s="16"/>
      <c r="I12" s="16"/>
      <c r="J12" s="16"/>
      <c r="K12" s="16"/>
      <c r="L12" s="15" t="s">
        <v>3</v>
      </c>
      <c r="M12" s="17"/>
    </row>
    <row r="13" spans="1:18" s="23" customFormat="1" ht="15.75" customHeight="1" x14ac:dyDescent="0.2">
      <c r="A13" s="18"/>
      <c r="B13" s="517" t="s">
        <v>4</v>
      </c>
      <c r="C13" s="517"/>
      <c r="D13" s="19" t="s">
        <v>5</v>
      </c>
      <c r="E13" s="20"/>
      <c r="F13" s="19"/>
      <c r="G13" s="19"/>
      <c r="H13" s="19"/>
      <c r="I13" s="19"/>
      <c r="J13" s="19"/>
      <c r="K13" s="19"/>
      <c r="L13" s="19"/>
      <c r="M13" s="21"/>
      <c r="N13" s="22"/>
      <c r="O13" s="22"/>
      <c r="P13" s="22"/>
      <c r="Q13" s="22"/>
    </row>
    <row r="14" spans="1:18" s="23" customFormat="1" ht="15.75" customHeight="1" x14ac:dyDescent="0.2">
      <c r="A14" s="18"/>
      <c r="B14" s="518" t="s">
        <v>6</v>
      </c>
      <c r="C14" s="518"/>
      <c r="D14" s="24" t="s">
        <v>7</v>
      </c>
      <c r="E14" s="25"/>
      <c r="F14" s="24"/>
      <c r="G14" s="24"/>
      <c r="H14" s="26"/>
      <c r="I14" s="26"/>
      <c r="J14" s="26"/>
      <c r="K14" s="26"/>
      <c r="L14" s="24"/>
      <c r="M14" s="21"/>
      <c r="N14" s="22"/>
      <c r="O14" s="22"/>
      <c r="P14" s="22"/>
      <c r="Q14" s="22"/>
    </row>
    <row r="15" spans="1:18" x14ac:dyDescent="0.2">
      <c r="A15" s="18"/>
      <c r="B15" s="23"/>
      <c r="C15" s="23"/>
      <c r="D15" s="23"/>
      <c r="E15" s="27"/>
      <c r="F15" s="23"/>
      <c r="G15" s="27"/>
      <c r="H15" s="16"/>
      <c r="I15" s="16"/>
      <c r="J15" s="16"/>
      <c r="K15" s="16"/>
      <c r="L15" s="27"/>
      <c r="M15" s="28"/>
    </row>
    <row r="16" spans="1:18" x14ac:dyDescent="0.2">
      <c r="A16" s="18"/>
      <c r="B16" s="23"/>
      <c r="C16" s="23"/>
      <c r="D16" s="29"/>
      <c r="E16" s="27"/>
      <c r="F16" s="23"/>
      <c r="G16" s="27"/>
      <c r="H16" s="16"/>
      <c r="I16" s="16"/>
      <c r="J16" s="16"/>
      <c r="K16" s="16"/>
      <c r="L16" s="27"/>
      <c r="M16" s="28"/>
      <c r="R16" s="30">
        <f>SUBTOTAL(3,R18:R216)</f>
        <v>93</v>
      </c>
    </row>
    <row r="17" spans="1:19" s="30" customFormat="1" ht="36" customHeight="1" x14ac:dyDescent="0.2">
      <c r="A17" s="31" t="s">
        <v>8</v>
      </c>
      <c r="B17" s="553" t="s">
        <v>9</v>
      </c>
      <c r="C17" s="520" t="s">
        <v>10</v>
      </c>
      <c r="D17" s="502" t="s">
        <v>11</v>
      </c>
      <c r="E17" s="504" t="s">
        <v>12</v>
      </c>
      <c r="F17" s="504" t="s">
        <v>13</v>
      </c>
      <c r="G17" s="504" t="s">
        <v>14</v>
      </c>
      <c r="H17" s="520" t="s">
        <v>15</v>
      </c>
      <c r="I17" s="502" t="s">
        <v>16</v>
      </c>
      <c r="J17" s="270"/>
      <c r="K17" s="504" t="s">
        <v>17</v>
      </c>
      <c r="L17" s="504" t="s">
        <v>18</v>
      </c>
      <c r="M17" s="32"/>
      <c r="N17" s="33" t="s">
        <v>19</v>
      </c>
      <c r="O17" s="34" t="s">
        <v>20</v>
      </c>
      <c r="P17" s="35" t="s">
        <v>21</v>
      </c>
      <c r="Q17" s="34" t="s">
        <v>22</v>
      </c>
      <c r="R17" s="5" t="s">
        <v>23</v>
      </c>
      <c r="S17" s="36" t="s">
        <v>24</v>
      </c>
    </row>
    <row r="18" spans="1:19" ht="19.5" customHeight="1" x14ac:dyDescent="0.2">
      <c r="A18" s="18"/>
      <c r="B18" s="554"/>
      <c r="C18" s="521"/>
      <c r="D18" s="503"/>
      <c r="E18" s="505"/>
      <c r="F18" s="505"/>
      <c r="G18" s="505"/>
      <c r="H18" s="521"/>
      <c r="I18" s="503"/>
      <c r="J18" s="271"/>
      <c r="K18" s="505"/>
      <c r="L18" s="505"/>
      <c r="M18" s="37"/>
      <c r="R18" s="5"/>
    </row>
    <row r="19" spans="1:19" ht="102" customHeight="1" x14ac:dyDescent="0.2">
      <c r="A19" s="38">
        <v>1</v>
      </c>
      <c r="B19" s="519" t="s">
        <v>25</v>
      </c>
      <c r="C19" s="39" t="s">
        <v>26</v>
      </c>
      <c r="D19" s="40" t="s">
        <v>27</v>
      </c>
      <c r="E19" s="41" t="s">
        <v>28</v>
      </c>
      <c r="F19" s="42">
        <v>42430</v>
      </c>
      <c r="G19" s="42">
        <v>42460</v>
      </c>
      <c r="H19" s="299">
        <v>1</v>
      </c>
      <c r="I19" s="300">
        <v>1</v>
      </c>
      <c r="J19" s="522">
        <v>0.86</v>
      </c>
      <c r="K19" s="43"/>
      <c r="L19" s="43"/>
      <c r="M19" s="28"/>
      <c r="N19" s="5">
        <v>1</v>
      </c>
      <c r="O19" s="9" t="s">
        <v>29</v>
      </c>
      <c r="P19" s="44">
        <f>IFERROR(IF(Q19="Porcentaje",H19,H19/N19),0)</f>
        <v>1</v>
      </c>
      <c r="Q19" s="5" t="s">
        <v>30</v>
      </c>
      <c r="R19" s="5" t="str">
        <f t="shared" ref="R19:R42" si="0">IF(P19&gt;=33%,"Satisfactorio",IF(P19&lt;10%,"Deficiente",IF(P19&gt;=10%,"Aceptable")))</f>
        <v>Satisfactorio</v>
      </c>
      <c r="S19" s="5" t="str">
        <f>IF(I19&gt;=33%,"Satisfactorio",IF(I19&lt;10%,"Deficiente",IF(I19&gt;=10%,"Aceptable")))</f>
        <v>Satisfactorio</v>
      </c>
    </row>
    <row r="20" spans="1:19" ht="51" customHeight="1" x14ac:dyDescent="0.2">
      <c r="A20" s="38">
        <f>A19+1</f>
        <v>2</v>
      </c>
      <c r="B20" s="519"/>
      <c r="C20" s="39" t="s">
        <v>31</v>
      </c>
      <c r="D20" s="45" t="s">
        <v>32</v>
      </c>
      <c r="E20" s="41" t="s">
        <v>28</v>
      </c>
      <c r="F20" s="42">
        <v>42384</v>
      </c>
      <c r="G20" s="42">
        <v>42582</v>
      </c>
      <c r="H20" s="301">
        <v>1</v>
      </c>
      <c r="I20" s="302">
        <v>0.67</v>
      </c>
      <c r="J20" s="522"/>
      <c r="K20" s="43" t="s">
        <v>760</v>
      </c>
      <c r="L20" s="43"/>
      <c r="M20" s="28"/>
      <c r="N20" s="5">
        <v>2</v>
      </c>
      <c r="O20" s="9" t="s">
        <v>33</v>
      </c>
      <c r="P20" s="44">
        <f t="shared" ref="P20:P42" si="1">IFERROR(IF(Q20="Porcentaje",H20,H20/N20),0)</f>
        <v>0.5</v>
      </c>
      <c r="Q20" s="5" t="s">
        <v>30</v>
      </c>
      <c r="R20" s="5" t="str">
        <f t="shared" si="0"/>
        <v>Satisfactorio</v>
      </c>
      <c r="S20" s="5" t="str">
        <f t="shared" ref="S20:S83" si="2">IF(I20&gt;=33%,"Satisfactorio",IF(I20&lt;10%,"Deficiente",IF(I20&gt;=10%,"Aceptable")))</f>
        <v>Satisfactorio</v>
      </c>
    </row>
    <row r="21" spans="1:19" ht="51" customHeight="1" x14ac:dyDescent="0.2">
      <c r="A21" s="38">
        <f t="shared" ref="A21:A84" si="3">A20+1</f>
        <v>3</v>
      </c>
      <c r="B21" s="519"/>
      <c r="C21" s="39" t="s">
        <v>34</v>
      </c>
      <c r="D21" s="45" t="s">
        <v>35</v>
      </c>
      <c r="E21" s="41" t="s">
        <v>28</v>
      </c>
      <c r="F21" s="42">
        <v>42401</v>
      </c>
      <c r="G21" s="42">
        <v>42582</v>
      </c>
      <c r="H21" s="301">
        <v>1</v>
      </c>
      <c r="I21" s="302">
        <v>1</v>
      </c>
      <c r="J21" s="522"/>
      <c r="K21" s="43" t="s">
        <v>36</v>
      </c>
      <c r="L21" s="43"/>
      <c r="M21" s="28"/>
      <c r="N21" s="5">
        <v>2</v>
      </c>
      <c r="O21" s="9" t="s">
        <v>37</v>
      </c>
      <c r="P21" s="44">
        <f t="shared" si="1"/>
        <v>0.5</v>
      </c>
      <c r="Q21" s="5" t="s">
        <v>30</v>
      </c>
      <c r="R21" s="5" t="str">
        <f t="shared" si="0"/>
        <v>Satisfactorio</v>
      </c>
      <c r="S21" s="5" t="str">
        <f t="shared" si="2"/>
        <v>Satisfactorio</v>
      </c>
    </row>
    <row r="22" spans="1:19" ht="51" customHeight="1" x14ac:dyDescent="0.2">
      <c r="A22" s="38">
        <f t="shared" si="3"/>
        <v>4</v>
      </c>
      <c r="B22" s="519"/>
      <c r="C22" s="39" t="s">
        <v>38</v>
      </c>
      <c r="D22" s="45" t="s">
        <v>39</v>
      </c>
      <c r="E22" s="41" t="s">
        <v>28</v>
      </c>
      <c r="F22" s="42">
        <v>42461</v>
      </c>
      <c r="G22" s="42">
        <v>42735</v>
      </c>
      <c r="H22" s="301">
        <v>1</v>
      </c>
      <c r="I22" s="302">
        <v>0.67</v>
      </c>
      <c r="J22" s="522"/>
      <c r="K22" s="43" t="s">
        <v>761</v>
      </c>
      <c r="L22" s="43"/>
      <c r="M22" s="28"/>
      <c r="N22" s="5">
        <v>3</v>
      </c>
      <c r="O22" s="9" t="s">
        <v>40</v>
      </c>
      <c r="P22" s="44">
        <f t="shared" si="1"/>
        <v>0.33333333333333331</v>
      </c>
      <c r="Q22" s="5" t="s">
        <v>30</v>
      </c>
      <c r="R22" s="5" t="str">
        <f t="shared" si="0"/>
        <v>Satisfactorio</v>
      </c>
      <c r="S22" s="5" t="str">
        <f t="shared" si="2"/>
        <v>Satisfactorio</v>
      </c>
    </row>
    <row r="23" spans="1:19" ht="76.5" customHeight="1" x14ac:dyDescent="0.2">
      <c r="A23" s="38">
        <f t="shared" si="3"/>
        <v>5</v>
      </c>
      <c r="B23" s="519"/>
      <c r="C23" s="39" t="s">
        <v>41</v>
      </c>
      <c r="D23" s="45" t="s">
        <v>42</v>
      </c>
      <c r="E23" s="41" t="s">
        <v>28</v>
      </c>
      <c r="F23" s="42">
        <v>42370</v>
      </c>
      <c r="G23" s="42">
        <v>42735</v>
      </c>
      <c r="H23" s="301">
        <v>2</v>
      </c>
      <c r="I23" s="302">
        <v>0.88</v>
      </c>
      <c r="J23" s="522"/>
      <c r="K23" s="43" t="s">
        <v>762</v>
      </c>
      <c r="L23" s="43"/>
      <c r="M23" s="28"/>
      <c r="N23" s="5">
        <v>8</v>
      </c>
      <c r="O23" s="9" t="s">
        <v>43</v>
      </c>
      <c r="P23" s="44">
        <f t="shared" si="1"/>
        <v>0.25</v>
      </c>
      <c r="Q23" s="5" t="s">
        <v>30</v>
      </c>
      <c r="R23" s="5" t="str">
        <f t="shared" si="0"/>
        <v>Aceptable</v>
      </c>
      <c r="S23" s="5" t="str">
        <f t="shared" si="2"/>
        <v>Satisfactorio</v>
      </c>
    </row>
    <row r="24" spans="1:19" ht="38.25" customHeight="1" x14ac:dyDescent="0.2">
      <c r="A24" s="38">
        <f t="shared" si="3"/>
        <v>6</v>
      </c>
      <c r="B24" s="519"/>
      <c r="C24" s="39" t="s">
        <v>44</v>
      </c>
      <c r="D24" s="45" t="s">
        <v>45</v>
      </c>
      <c r="E24" s="41" t="s">
        <v>28</v>
      </c>
      <c r="F24" s="42">
        <v>42370</v>
      </c>
      <c r="G24" s="42">
        <v>42460</v>
      </c>
      <c r="H24" s="301">
        <v>1</v>
      </c>
      <c r="I24" s="302">
        <v>1</v>
      </c>
      <c r="J24" s="522"/>
      <c r="K24" s="43" t="s">
        <v>46</v>
      </c>
      <c r="L24" s="43"/>
      <c r="M24" s="28"/>
      <c r="N24" s="5">
        <v>1</v>
      </c>
      <c r="O24" s="9" t="s">
        <v>44</v>
      </c>
      <c r="P24" s="44">
        <f t="shared" si="1"/>
        <v>1</v>
      </c>
      <c r="Q24" s="5" t="s">
        <v>30</v>
      </c>
      <c r="R24" s="5" t="str">
        <f t="shared" si="0"/>
        <v>Satisfactorio</v>
      </c>
      <c r="S24" s="5" t="str">
        <f t="shared" si="2"/>
        <v>Satisfactorio</v>
      </c>
    </row>
    <row r="25" spans="1:19" ht="51" customHeight="1" x14ac:dyDescent="0.2">
      <c r="A25" s="38">
        <f t="shared" si="3"/>
        <v>7</v>
      </c>
      <c r="B25" s="519"/>
      <c r="C25" s="39" t="s">
        <v>47</v>
      </c>
      <c r="D25" s="45" t="s">
        <v>48</v>
      </c>
      <c r="E25" s="41" t="s">
        <v>28</v>
      </c>
      <c r="F25" s="46">
        <v>42370</v>
      </c>
      <c r="G25" s="46">
        <v>42400</v>
      </c>
      <c r="H25" s="303">
        <v>1</v>
      </c>
      <c r="I25" s="303">
        <v>1</v>
      </c>
      <c r="J25" s="522"/>
      <c r="K25" s="285" t="s">
        <v>49</v>
      </c>
      <c r="L25" s="47"/>
      <c r="M25" s="28"/>
      <c r="N25" s="48">
        <v>1</v>
      </c>
      <c r="O25" s="9" t="s">
        <v>47</v>
      </c>
      <c r="P25" s="44">
        <f t="shared" si="1"/>
        <v>1</v>
      </c>
      <c r="Q25" s="5" t="s">
        <v>50</v>
      </c>
      <c r="R25" s="5" t="str">
        <f t="shared" si="0"/>
        <v>Satisfactorio</v>
      </c>
      <c r="S25" s="5" t="str">
        <f t="shared" si="2"/>
        <v>Satisfactorio</v>
      </c>
    </row>
    <row r="26" spans="1:19" ht="51" customHeight="1" x14ac:dyDescent="0.2">
      <c r="A26" s="38">
        <f t="shared" si="3"/>
        <v>8</v>
      </c>
      <c r="B26" s="519"/>
      <c r="C26" s="39" t="s">
        <v>51</v>
      </c>
      <c r="D26" s="45" t="s">
        <v>52</v>
      </c>
      <c r="E26" s="41" t="s">
        <v>28</v>
      </c>
      <c r="F26" s="46">
        <v>42401</v>
      </c>
      <c r="G26" s="46">
        <v>42551</v>
      </c>
      <c r="H26" s="301">
        <v>1</v>
      </c>
      <c r="I26" s="303">
        <v>0.5</v>
      </c>
      <c r="J26" s="522"/>
      <c r="K26" s="285" t="s">
        <v>763</v>
      </c>
      <c r="L26" s="47"/>
      <c r="M26" s="28"/>
      <c r="N26" s="5">
        <v>2</v>
      </c>
      <c r="O26" s="9" t="s">
        <v>53</v>
      </c>
      <c r="P26" s="44">
        <f t="shared" si="1"/>
        <v>0.5</v>
      </c>
      <c r="Q26" s="5" t="s">
        <v>30</v>
      </c>
      <c r="R26" s="5" t="str">
        <f t="shared" si="0"/>
        <v>Satisfactorio</v>
      </c>
      <c r="S26" s="5" t="str">
        <f t="shared" si="2"/>
        <v>Satisfactorio</v>
      </c>
    </row>
    <row r="27" spans="1:19" ht="38.25" customHeight="1" x14ac:dyDescent="0.2">
      <c r="A27" s="38">
        <f t="shared" si="3"/>
        <v>9</v>
      </c>
      <c r="B27" s="519"/>
      <c r="C27" s="39" t="s">
        <v>54</v>
      </c>
      <c r="D27" s="45" t="s">
        <v>55</v>
      </c>
      <c r="E27" s="41" t="s">
        <v>28</v>
      </c>
      <c r="F27" s="46">
        <v>42370</v>
      </c>
      <c r="G27" s="46">
        <v>42735</v>
      </c>
      <c r="H27" s="303">
        <v>1</v>
      </c>
      <c r="I27" s="303">
        <v>1</v>
      </c>
      <c r="J27" s="522"/>
      <c r="K27" s="285" t="s">
        <v>764</v>
      </c>
      <c r="L27" s="47" t="s">
        <v>56</v>
      </c>
      <c r="M27" s="28"/>
      <c r="N27" s="48">
        <v>1</v>
      </c>
      <c r="O27" s="9" t="s">
        <v>57</v>
      </c>
      <c r="P27" s="44">
        <f t="shared" si="1"/>
        <v>1</v>
      </c>
      <c r="Q27" s="5" t="s">
        <v>50</v>
      </c>
      <c r="R27" s="5" t="str">
        <f t="shared" si="0"/>
        <v>Satisfactorio</v>
      </c>
      <c r="S27" s="5" t="str">
        <f t="shared" si="2"/>
        <v>Satisfactorio</v>
      </c>
    </row>
    <row r="28" spans="1:19" ht="38.25" customHeight="1" x14ac:dyDescent="0.2">
      <c r="A28" s="38">
        <f t="shared" si="3"/>
        <v>10</v>
      </c>
      <c r="B28" s="49" t="s">
        <v>58</v>
      </c>
      <c r="C28" s="39" t="s">
        <v>59</v>
      </c>
      <c r="D28" s="45" t="s">
        <v>60</v>
      </c>
      <c r="E28" s="41" t="s">
        <v>28</v>
      </c>
      <c r="F28" s="50">
        <v>42461</v>
      </c>
      <c r="G28" s="50">
        <v>42735</v>
      </c>
      <c r="H28" s="304">
        <v>1</v>
      </c>
      <c r="I28" s="302">
        <v>0.67</v>
      </c>
      <c r="J28" s="302">
        <v>0.67</v>
      </c>
      <c r="K28" s="43" t="s">
        <v>761</v>
      </c>
      <c r="L28" s="51"/>
      <c r="M28" s="28"/>
      <c r="N28" s="5">
        <v>3</v>
      </c>
      <c r="O28" s="9" t="s">
        <v>61</v>
      </c>
      <c r="P28" s="44">
        <f t="shared" si="1"/>
        <v>0.33333333333333331</v>
      </c>
      <c r="Q28" s="5" t="s">
        <v>30</v>
      </c>
      <c r="R28" s="5" t="str">
        <f t="shared" si="0"/>
        <v>Satisfactorio</v>
      </c>
      <c r="S28" s="5" t="str">
        <f t="shared" si="2"/>
        <v>Satisfactorio</v>
      </c>
    </row>
    <row r="29" spans="1:19" ht="51" customHeight="1" x14ac:dyDescent="0.2">
      <c r="A29" s="38">
        <f t="shared" si="3"/>
        <v>11</v>
      </c>
      <c r="B29" s="49" t="s">
        <v>62</v>
      </c>
      <c r="C29" s="39" t="s">
        <v>63</v>
      </c>
      <c r="D29" s="45" t="s">
        <v>64</v>
      </c>
      <c r="E29" s="41" t="s">
        <v>28</v>
      </c>
      <c r="F29" s="50">
        <v>42370</v>
      </c>
      <c r="G29" s="50">
        <v>42735</v>
      </c>
      <c r="H29" s="304">
        <v>1</v>
      </c>
      <c r="I29" s="302">
        <v>0.67</v>
      </c>
      <c r="J29" s="302">
        <v>0.67</v>
      </c>
      <c r="K29" s="43" t="s">
        <v>761</v>
      </c>
      <c r="L29" s="51"/>
      <c r="M29" s="28"/>
      <c r="N29" s="5">
        <v>3</v>
      </c>
      <c r="O29" s="9" t="s">
        <v>65</v>
      </c>
      <c r="P29" s="44">
        <f t="shared" si="1"/>
        <v>0.33333333333333331</v>
      </c>
      <c r="Q29" s="5" t="s">
        <v>30</v>
      </c>
      <c r="R29" s="5" t="str">
        <f t="shared" si="0"/>
        <v>Satisfactorio</v>
      </c>
      <c r="S29" s="5" t="str">
        <f t="shared" si="2"/>
        <v>Satisfactorio</v>
      </c>
    </row>
    <row r="30" spans="1:19" ht="63.75" customHeight="1" x14ac:dyDescent="0.2">
      <c r="A30" s="38">
        <f t="shared" si="3"/>
        <v>12</v>
      </c>
      <c r="B30" s="49" t="s">
        <v>66</v>
      </c>
      <c r="C30" s="39" t="s">
        <v>67</v>
      </c>
      <c r="D30" s="45" t="s">
        <v>68</v>
      </c>
      <c r="E30" s="41" t="s">
        <v>28</v>
      </c>
      <c r="F30" s="50">
        <v>42370</v>
      </c>
      <c r="G30" s="50">
        <v>42735</v>
      </c>
      <c r="H30" s="305">
        <v>0</v>
      </c>
      <c r="I30" s="306">
        <v>0</v>
      </c>
      <c r="J30" s="306">
        <v>0</v>
      </c>
      <c r="K30" s="51"/>
      <c r="L30" s="51" t="s">
        <v>69</v>
      </c>
      <c r="M30" s="28"/>
      <c r="N30" s="5">
        <v>2</v>
      </c>
      <c r="O30" s="9" t="s">
        <v>70</v>
      </c>
      <c r="P30" s="44">
        <f t="shared" si="1"/>
        <v>0</v>
      </c>
      <c r="Q30" s="5" t="s">
        <v>30</v>
      </c>
      <c r="R30" s="5" t="str">
        <f t="shared" si="0"/>
        <v>Deficiente</v>
      </c>
      <c r="S30" s="5" t="str">
        <f t="shared" si="2"/>
        <v>Deficiente</v>
      </c>
    </row>
    <row r="31" spans="1:19" s="58" customFormat="1" ht="67.5" customHeight="1" x14ac:dyDescent="0.25">
      <c r="A31" s="38">
        <f t="shared" si="3"/>
        <v>13</v>
      </c>
      <c r="B31" s="49" t="s">
        <v>71</v>
      </c>
      <c r="C31" s="52" t="s">
        <v>72</v>
      </c>
      <c r="D31" s="53" t="s">
        <v>73</v>
      </c>
      <c r="E31" s="41" t="s">
        <v>74</v>
      </c>
      <c r="F31" s="50">
        <v>42370</v>
      </c>
      <c r="G31" s="50">
        <v>42735</v>
      </c>
      <c r="H31" s="310">
        <v>1.2999999999999999E-2</v>
      </c>
      <c r="I31" s="311">
        <v>0.75</v>
      </c>
      <c r="J31" s="311">
        <v>0.75</v>
      </c>
      <c r="K31" s="54" t="s">
        <v>75</v>
      </c>
      <c r="L31" s="309" t="s">
        <v>772</v>
      </c>
      <c r="M31" s="55"/>
      <c r="N31" s="56">
        <v>0.02</v>
      </c>
      <c r="O31" s="9" t="s">
        <v>76</v>
      </c>
      <c r="P31" s="44">
        <f t="shared" si="1"/>
        <v>1.2999999999999999E-2</v>
      </c>
      <c r="Q31" s="57" t="s">
        <v>50</v>
      </c>
      <c r="R31" s="5" t="str">
        <f t="shared" si="0"/>
        <v>Deficiente</v>
      </c>
      <c r="S31" s="5" t="str">
        <f t="shared" si="2"/>
        <v>Satisfactorio</v>
      </c>
    </row>
    <row r="32" spans="1:19" s="58" customFormat="1" ht="81" customHeight="1" x14ac:dyDescent="0.25">
      <c r="A32" s="38">
        <f t="shared" si="3"/>
        <v>14</v>
      </c>
      <c r="B32" s="59" t="s">
        <v>77</v>
      </c>
      <c r="C32" s="60" t="s">
        <v>78</v>
      </c>
      <c r="D32" s="61" t="s">
        <v>79</v>
      </c>
      <c r="E32" s="41" t="s">
        <v>74</v>
      </c>
      <c r="F32" s="50">
        <v>42370</v>
      </c>
      <c r="G32" s="50">
        <v>42735</v>
      </c>
      <c r="H32" s="306">
        <v>1</v>
      </c>
      <c r="I32" s="311">
        <v>0.66</v>
      </c>
      <c r="J32" s="311">
        <v>0.66</v>
      </c>
      <c r="K32" s="54" t="s">
        <v>769</v>
      </c>
      <c r="L32" s="309" t="s">
        <v>773</v>
      </c>
      <c r="M32" s="55"/>
      <c r="N32" s="56">
        <v>1</v>
      </c>
      <c r="O32" s="9" t="s">
        <v>80</v>
      </c>
      <c r="P32" s="44">
        <f t="shared" si="1"/>
        <v>1</v>
      </c>
      <c r="Q32" s="57" t="s">
        <v>50</v>
      </c>
      <c r="R32" s="5" t="str">
        <f t="shared" si="0"/>
        <v>Satisfactorio</v>
      </c>
      <c r="S32" s="5" t="str">
        <f t="shared" si="2"/>
        <v>Satisfactorio</v>
      </c>
    </row>
    <row r="33" spans="1:19" s="58" customFormat="1" ht="50.25" customHeight="1" x14ac:dyDescent="0.25">
      <c r="A33" s="38">
        <f t="shared" si="3"/>
        <v>15</v>
      </c>
      <c r="B33" s="61" t="s">
        <v>81</v>
      </c>
      <c r="C33" s="62" t="s">
        <v>82</v>
      </c>
      <c r="D33" s="63" t="s">
        <v>83</v>
      </c>
      <c r="E33" s="41" t="s">
        <v>74</v>
      </c>
      <c r="F33" s="50">
        <v>42370</v>
      </c>
      <c r="G33" s="50">
        <v>42490</v>
      </c>
      <c r="H33" s="311">
        <v>1</v>
      </c>
      <c r="I33" s="311">
        <v>1</v>
      </c>
      <c r="J33" s="311">
        <v>1</v>
      </c>
      <c r="K33" s="64" t="s">
        <v>84</v>
      </c>
      <c r="L33" s="65"/>
      <c r="M33" s="55"/>
      <c r="N33" s="56">
        <v>1</v>
      </c>
      <c r="O33" s="9" t="s">
        <v>85</v>
      </c>
      <c r="P33" s="44">
        <f t="shared" si="1"/>
        <v>1</v>
      </c>
      <c r="Q33" s="57" t="s">
        <v>50</v>
      </c>
      <c r="R33" s="5" t="str">
        <f t="shared" si="0"/>
        <v>Satisfactorio</v>
      </c>
      <c r="S33" s="5" t="str">
        <f t="shared" si="2"/>
        <v>Satisfactorio</v>
      </c>
    </row>
    <row r="34" spans="1:19" s="58" customFormat="1" ht="40.5" customHeight="1" x14ac:dyDescent="0.25">
      <c r="A34" s="38">
        <f t="shared" si="3"/>
        <v>16</v>
      </c>
      <c r="B34" s="61" t="s">
        <v>86</v>
      </c>
      <c r="C34" s="61" t="s">
        <v>87</v>
      </c>
      <c r="D34" s="61" t="s">
        <v>88</v>
      </c>
      <c r="E34" s="41" t="s">
        <v>74</v>
      </c>
      <c r="F34" s="66"/>
      <c r="G34" s="50"/>
      <c r="H34" s="312">
        <v>0</v>
      </c>
      <c r="I34" s="312">
        <v>0</v>
      </c>
      <c r="J34" s="312">
        <v>0</v>
      </c>
      <c r="K34" s="67"/>
      <c r="L34" s="68" t="s">
        <v>89</v>
      </c>
      <c r="M34" s="55"/>
      <c r="N34" s="56">
        <v>1</v>
      </c>
      <c r="O34" s="9" t="s">
        <v>90</v>
      </c>
      <c r="P34" s="44">
        <f t="shared" si="1"/>
        <v>0</v>
      </c>
      <c r="Q34" s="57" t="s">
        <v>50</v>
      </c>
      <c r="R34" s="5" t="str">
        <f t="shared" si="0"/>
        <v>Deficiente</v>
      </c>
      <c r="S34" s="5" t="str">
        <f t="shared" si="2"/>
        <v>Deficiente</v>
      </c>
    </row>
    <row r="35" spans="1:19" s="58" customFormat="1" ht="40.5" customHeight="1" x14ac:dyDescent="0.25">
      <c r="A35" s="38">
        <f t="shared" si="3"/>
        <v>17</v>
      </c>
      <c r="B35" s="61" t="s">
        <v>91</v>
      </c>
      <c r="C35" s="61" t="s">
        <v>92</v>
      </c>
      <c r="D35" s="61" t="s">
        <v>93</v>
      </c>
      <c r="E35" s="41" t="s">
        <v>74</v>
      </c>
      <c r="F35" s="65"/>
      <c r="G35" s="50"/>
      <c r="H35" s="311">
        <v>1</v>
      </c>
      <c r="I35" s="311">
        <v>1</v>
      </c>
      <c r="J35" s="311">
        <v>1</v>
      </c>
      <c r="K35" s="67" t="s">
        <v>770</v>
      </c>
      <c r="L35" s="68" t="s">
        <v>774</v>
      </c>
      <c r="M35" s="55"/>
      <c r="N35" s="56">
        <v>1</v>
      </c>
      <c r="O35" s="9" t="s">
        <v>94</v>
      </c>
      <c r="P35" s="44">
        <f t="shared" si="1"/>
        <v>1</v>
      </c>
      <c r="Q35" s="57" t="s">
        <v>50</v>
      </c>
      <c r="R35" s="5" t="str">
        <f t="shared" si="0"/>
        <v>Satisfactorio</v>
      </c>
      <c r="S35" s="5" t="str">
        <f t="shared" si="2"/>
        <v>Satisfactorio</v>
      </c>
    </row>
    <row r="36" spans="1:19" s="58" customFormat="1" ht="81" customHeight="1" x14ac:dyDescent="0.25">
      <c r="A36" s="38">
        <f t="shared" si="3"/>
        <v>18</v>
      </c>
      <c r="B36" s="61" t="s">
        <v>95</v>
      </c>
      <c r="C36" s="61" t="s">
        <v>96</v>
      </c>
      <c r="D36" s="61" t="s">
        <v>97</v>
      </c>
      <c r="E36" s="41" t="s">
        <v>74</v>
      </c>
      <c r="F36" s="50">
        <v>42370</v>
      </c>
      <c r="G36" s="50">
        <v>42735</v>
      </c>
      <c r="H36" s="306">
        <v>0.7</v>
      </c>
      <c r="I36" s="311">
        <v>0.7</v>
      </c>
      <c r="J36" s="311">
        <v>0.7</v>
      </c>
      <c r="K36" s="67" t="s">
        <v>98</v>
      </c>
      <c r="L36" s="68" t="s">
        <v>775</v>
      </c>
      <c r="M36" s="55"/>
      <c r="N36" s="56">
        <v>1</v>
      </c>
      <c r="O36" s="9" t="s">
        <v>99</v>
      </c>
      <c r="P36" s="44">
        <f t="shared" si="1"/>
        <v>0.7</v>
      </c>
      <c r="Q36" s="57" t="s">
        <v>50</v>
      </c>
      <c r="R36" s="5" t="str">
        <f t="shared" si="0"/>
        <v>Satisfactorio</v>
      </c>
      <c r="S36" s="5" t="str">
        <f t="shared" si="2"/>
        <v>Satisfactorio</v>
      </c>
    </row>
    <row r="37" spans="1:19" s="58" customFormat="1" ht="67.5" customHeight="1" x14ac:dyDescent="0.25">
      <c r="A37" s="38">
        <f t="shared" si="3"/>
        <v>19</v>
      </c>
      <c r="B37" s="61" t="s">
        <v>100</v>
      </c>
      <c r="C37" s="61" t="s">
        <v>101</v>
      </c>
      <c r="D37" s="61" t="s">
        <v>102</v>
      </c>
      <c r="E37" s="41" t="s">
        <v>74</v>
      </c>
      <c r="F37" s="50">
        <v>42370</v>
      </c>
      <c r="G37" s="50">
        <v>42735</v>
      </c>
      <c r="H37" s="306">
        <v>0.7</v>
      </c>
      <c r="I37" s="313">
        <v>0.7</v>
      </c>
      <c r="J37" s="313">
        <v>0.7</v>
      </c>
      <c r="K37" s="67" t="s">
        <v>103</v>
      </c>
      <c r="L37" s="68" t="s">
        <v>776</v>
      </c>
      <c r="M37" s="55"/>
      <c r="N37" s="56">
        <v>1</v>
      </c>
      <c r="O37" s="9" t="s">
        <v>104</v>
      </c>
      <c r="P37" s="44">
        <f t="shared" si="1"/>
        <v>0.7</v>
      </c>
      <c r="Q37" s="57" t="s">
        <v>50</v>
      </c>
      <c r="R37" s="5" t="str">
        <f t="shared" si="0"/>
        <v>Satisfactorio</v>
      </c>
      <c r="S37" s="5" t="str">
        <f t="shared" si="2"/>
        <v>Satisfactorio</v>
      </c>
    </row>
    <row r="38" spans="1:19" s="58" customFormat="1" ht="63.75" customHeight="1" x14ac:dyDescent="0.25">
      <c r="A38" s="38">
        <f t="shared" si="3"/>
        <v>20</v>
      </c>
      <c r="B38" s="61" t="s">
        <v>105</v>
      </c>
      <c r="C38" s="61" t="s">
        <v>106</v>
      </c>
      <c r="D38" s="61" t="s">
        <v>107</v>
      </c>
      <c r="E38" s="41" t="s">
        <v>74</v>
      </c>
      <c r="F38" s="69"/>
      <c r="G38" s="50"/>
      <c r="H38" s="292">
        <v>0.75</v>
      </c>
      <c r="I38" s="314">
        <v>0.75</v>
      </c>
      <c r="J38" s="314">
        <v>0.75</v>
      </c>
      <c r="K38" s="67" t="s">
        <v>771</v>
      </c>
      <c r="L38" s="72" t="s">
        <v>777</v>
      </c>
      <c r="M38" s="55"/>
      <c r="N38" s="56">
        <v>1</v>
      </c>
      <c r="O38" s="9" t="s">
        <v>108</v>
      </c>
      <c r="P38" s="44">
        <f t="shared" si="1"/>
        <v>0.75</v>
      </c>
      <c r="Q38" s="57" t="s">
        <v>50</v>
      </c>
      <c r="R38" s="5" t="str">
        <f t="shared" si="0"/>
        <v>Satisfactorio</v>
      </c>
      <c r="S38" s="5" t="str">
        <f t="shared" si="2"/>
        <v>Satisfactorio</v>
      </c>
    </row>
    <row r="39" spans="1:19" s="58" customFormat="1" ht="51" customHeight="1" x14ac:dyDescent="0.25">
      <c r="A39" s="38">
        <f t="shared" si="3"/>
        <v>21</v>
      </c>
      <c r="B39" s="61" t="s">
        <v>109</v>
      </c>
      <c r="C39" s="63" t="s">
        <v>110</v>
      </c>
      <c r="D39" s="63" t="s">
        <v>111</v>
      </c>
      <c r="E39" s="41" t="s">
        <v>74</v>
      </c>
      <c r="F39" s="50">
        <v>42370</v>
      </c>
      <c r="G39" s="50">
        <v>42735</v>
      </c>
      <c r="H39" s="315">
        <v>50</v>
      </c>
      <c r="I39" s="314">
        <v>0.5</v>
      </c>
      <c r="J39" s="314">
        <v>0.5</v>
      </c>
      <c r="K39" s="73"/>
      <c r="L39" s="74" t="s">
        <v>778</v>
      </c>
      <c r="M39" s="55"/>
      <c r="N39" s="75">
        <v>1</v>
      </c>
      <c r="O39" s="9" t="s">
        <v>112</v>
      </c>
      <c r="P39" s="44">
        <f t="shared" si="1"/>
        <v>50</v>
      </c>
      <c r="Q39" s="57" t="s">
        <v>30</v>
      </c>
      <c r="R39" s="5" t="str">
        <f t="shared" si="0"/>
        <v>Satisfactorio</v>
      </c>
      <c r="S39" s="5" t="str">
        <f t="shared" si="2"/>
        <v>Satisfactorio</v>
      </c>
    </row>
    <row r="40" spans="1:19" s="58" customFormat="1" ht="57.75" customHeight="1" x14ac:dyDescent="0.25">
      <c r="A40" s="38">
        <f t="shared" si="3"/>
        <v>22</v>
      </c>
      <c r="B40" s="61" t="s">
        <v>113</v>
      </c>
      <c r="C40" s="61" t="s">
        <v>114</v>
      </c>
      <c r="D40" s="61" t="s">
        <v>115</v>
      </c>
      <c r="E40" s="41" t="s">
        <v>74</v>
      </c>
      <c r="F40" s="69"/>
      <c r="G40" s="50"/>
      <c r="H40" s="315">
        <v>0</v>
      </c>
      <c r="I40" s="314">
        <v>1</v>
      </c>
      <c r="J40" s="314">
        <v>1</v>
      </c>
      <c r="K40" s="73"/>
      <c r="L40" s="72" t="s">
        <v>779</v>
      </c>
      <c r="M40" s="55"/>
      <c r="N40" s="57">
        <v>1</v>
      </c>
      <c r="O40" s="9" t="s">
        <v>116</v>
      </c>
      <c r="P40" s="44">
        <f t="shared" si="1"/>
        <v>0</v>
      </c>
      <c r="Q40" s="57" t="s">
        <v>30</v>
      </c>
      <c r="R40" s="5" t="str">
        <f t="shared" si="0"/>
        <v>Deficiente</v>
      </c>
      <c r="S40" s="5" t="str">
        <f t="shared" si="2"/>
        <v>Satisfactorio</v>
      </c>
    </row>
    <row r="41" spans="1:19" s="58" customFormat="1" ht="39" customHeight="1" x14ac:dyDescent="0.25">
      <c r="A41" s="38">
        <f t="shared" si="3"/>
        <v>23</v>
      </c>
      <c r="B41" s="61" t="s">
        <v>117</v>
      </c>
      <c r="C41" s="61" t="s">
        <v>118</v>
      </c>
      <c r="D41" s="61" t="s">
        <v>119</v>
      </c>
      <c r="E41" s="41" t="s">
        <v>120</v>
      </c>
      <c r="F41" s="50">
        <v>42370</v>
      </c>
      <c r="G41" s="50">
        <v>42735</v>
      </c>
      <c r="H41" s="298">
        <v>0</v>
      </c>
      <c r="I41" s="292">
        <v>0.33</v>
      </c>
      <c r="J41" s="292">
        <v>0.33</v>
      </c>
      <c r="K41" s="77" t="s">
        <v>121</v>
      </c>
      <c r="L41" s="65"/>
      <c r="M41" s="55"/>
      <c r="N41" s="57">
        <v>3</v>
      </c>
      <c r="O41" s="9" t="s">
        <v>122</v>
      </c>
      <c r="P41" s="44">
        <f t="shared" si="1"/>
        <v>0</v>
      </c>
      <c r="Q41" s="57" t="s">
        <v>30</v>
      </c>
      <c r="R41" s="5" t="str">
        <f t="shared" si="0"/>
        <v>Deficiente</v>
      </c>
      <c r="S41" s="5" t="str">
        <f t="shared" si="2"/>
        <v>Satisfactorio</v>
      </c>
    </row>
    <row r="42" spans="1:19" s="58" customFormat="1" ht="18" customHeight="1" x14ac:dyDescent="0.25">
      <c r="A42" s="38">
        <f t="shared" si="3"/>
        <v>24</v>
      </c>
      <c r="B42" s="501" t="s">
        <v>123</v>
      </c>
      <c r="C42" s="501" t="s">
        <v>124</v>
      </c>
      <c r="D42" s="61" t="s">
        <v>125</v>
      </c>
      <c r="E42" s="41" t="s">
        <v>120</v>
      </c>
      <c r="F42" s="69"/>
      <c r="G42" s="50"/>
      <c r="H42" s="354">
        <v>0.9</v>
      </c>
      <c r="I42" s="327">
        <v>0.9</v>
      </c>
      <c r="J42" s="500">
        <v>0.53</v>
      </c>
      <c r="K42" s="78"/>
      <c r="L42" s="65"/>
      <c r="M42" s="55"/>
      <c r="N42" s="75">
        <v>20</v>
      </c>
      <c r="O42" s="9" t="s">
        <v>126</v>
      </c>
      <c r="P42" s="44">
        <f t="shared" si="1"/>
        <v>4.4999999999999998E-2</v>
      </c>
      <c r="Q42" s="57" t="s">
        <v>30</v>
      </c>
      <c r="R42" s="5" t="str">
        <f t="shared" si="0"/>
        <v>Deficiente</v>
      </c>
      <c r="S42" s="5" t="str">
        <f t="shared" si="2"/>
        <v>Satisfactorio</v>
      </c>
    </row>
    <row r="43" spans="1:19" s="58" customFormat="1" ht="25.5" customHeight="1" x14ac:dyDescent="0.25">
      <c r="A43" s="38">
        <f t="shared" si="3"/>
        <v>25</v>
      </c>
      <c r="B43" s="501"/>
      <c r="C43" s="501"/>
      <c r="D43" s="61" t="s">
        <v>127</v>
      </c>
      <c r="E43" s="41" t="s">
        <v>120</v>
      </c>
      <c r="F43" s="69"/>
      <c r="G43" s="50"/>
      <c r="H43" s="355">
        <v>0</v>
      </c>
      <c r="I43" s="327">
        <v>0</v>
      </c>
      <c r="J43" s="501"/>
      <c r="K43" s="78"/>
      <c r="L43" s="65"/>
      <c r="M43" s="55"/>
      <c r="S43" s="5" t="str">
        <f t="shared" si="2"/>
        <v>Deficiente</v>
      </c>
    </row>
    <row r="44" spans="1:19" s="58" customFormat="1" ht="18" customHeight="1" x14ac:dyDescent="0.25">
      <c r="A44" s="38">
        <f t="shared" si="3"/>
        <v>26</v>
      </c>
      <c r="B44" s="501"/>
      <c r="C44" s="501"/>
      <c r="D44" s="61" t="s">
        <v>128</v>
      </c>
      <c r="E44" s="41" t="s">
        <v>120</v>
      </c>
      <c r="F44" s="69"/>
      <c r="G44" s="50"/>
      <c r="H44" s="356">
        <v>70</v>
      </c>
      <c r="I44" s="327">
        <v>0.7</v>
      </c>
      <c r="J44" s="501"/>
      <c r="K44" s="78"/>
      <c r="L44" s="65"/>
      <c r="M44" s="55"/>
      <c r="S44" s="5" t="str">
        <f t="shared" si="2"/>
        <v>Satisfactorio</v>
      </c>
    </row>
    <row r="45" spans="1:19" s="58" customFormat="1" ht="51" customHeight="1" x14ac:dyDescent="0.25">
      <c r="A45" s="38">
        <f t="shared" si="3"/>
        <v>27</v>
      </c>
      <c r="B45" s="61" t="s">
        <v>129</v>
      </c>
      <c r="C45" s="61" t="s">
        <v>130</v>
      </c>
      <c r="D45" s="52" t="s">
        <v>131</v>
      </c>
      <c r="E45" s="41" t="s">
        <v>120</v>
      </c>
      <c r="F45" s="50">
        <v>42370</v>
      </c>
      <c r="G45" s="50">
        <v>42735</v>
      </c>
      <c r="H45" s="357">
        <v>0.84</v>
      </c>
      <c r="I45" s="293">
        <v>0.84</v>
      </c>
      <c r="J45" s="293">
        <v>0.84</v>
      </c>
      <c r="K45" s="80" t="s">
        <v>843</v>
      </c>
      <c r="L45" s="65"/>
      <c r="M45" s="55"/>
      <c r="N45" s="56">
        <v>1</v>
      </c>
      <c r="O45" s="9" t="s">
        <v>132</v>
      </c>
      <c r="P45" s="44">
        <f t="shared" ref="P45:P46" si="4">IFERROR(IF(Q45="Porcentaje",H45,H45/N45),0)</f>
        <v>0.84</v>
      </c>
      <c r="Q45" s="57" t="s">
        <v>50</v>
      </c>
      <c r="R45" s="5" t="str">
        <f>IF(P45&gt;=33%,"Satisfactorio",IF(P45&lt;10%,"Deficiente",IF(P45&gt;=10%,"Aceptable")))</f>
        <v>Satisfactorio</v>
      </c>
      <c r="S45" s="5" t="str">
        <f t="shared" si="2"/>
        <v>Satisfactorio</v>
      </c>
    </row>
    <row r="46" spans="1:19" s="58" customFormat="1" ht="48.75" customHeight="1" x14ac:dyDescent="0.25">
      <c r="A46" s="38">
        <f t="shared" si="3"/>
        <v>28</v>
      </c>
      <c r="B46" s="501" t="s">
        <v>133</v>
      </c>
      <c r="C46" s="501" t="s">
        <v>134</v>
      </c>
      <c r="D46" s="61" t="s">
        <v>135</v>
      </c>
      <c r="E46" s="41" t="s">
        <v>136</v>
      </c>
      <c r="F46" s="50">
        <v>42370</v>
      </c>
      <c r="G46" s="50">
        <v>42490</v>
      </c>
      <c r="H46" s="506">
        <v>0.75</v>
      </c>
      <c r="I46" s="328">
        <v>1</v>
      </c>
      <c r="J46" s="500">
        <v>0.75</v>
      </c>
      <c r="K46" s="81" t="s">
        <v>137</v>
      </c>
      <c r="L46" s="65"/>
      <c r="M46" s="55"/>
      <c r="N46" s="57">
        <v>1</v>
      </c>
      <c r="O46" s="9" t="s">
        <v>138</v>
      </c>
      <c r="P46" s="44">
        <f t="shared" si="4"/>
        <v>0.75</v>
      </c>
      <c r="Q46" s="57" t="s">
        <v>30</v>
      </c>
      <c r="R46" s="5" t="str">
        <f>IF(P46&gt;=33%,"Satisfactorio",IF(P46&lt;10%,"Deficiente",IF(P46&gt;=10%,"Aceptable")))</f>
        <v>Satisfactorio</v>
      </c>
      <c r="S46" s="5" t="str">
        <f t="shared" si="2"/>
        <v>Satisfactorio</v>
      </c>
    </row>
    <row r="47" spans="1:19" s="58" customFormat="1" ht="96" customHeight="1" x14ac:dyDescent="0.25">
      <c r="A47" s="38">
        <f t="shared" si="3"/>
        <v>29</v>
      </c>
      <c r="B47" s="501"/>
      <c r="C47" s="501"/>
      <c r="D47" s="61" t="s">
        <v>139</v>
      </c>
      <c r="E47" s="41" t="s">
        <v>136</v>
      </c>
      <c r="F47" s="50">
        <v>42370</v>
      </c>
      <c r="G47" s="50">
        <v>42735</v>
      </c>
      <c r="H47" s="507"/>
      <c r="I47" s="328">
        <v>0.5</v>
      </c>
      <c r="J47" s="501"/>
      <c r="K47" s="88" t="s">
        <v>140</v>
      </c>
      <c r="L47" s="65"/>
      <c r="M47" s="55"/>
      <c r="S47" s="5" t="str">
        <f t="shared" si="2"/>
        <v>Satisfactorio</v>
      </c>
    </row>
    <row r="48" spans="1:19" s="58" customFormat="1" ht="75.75" customHeight="1" x14ac:dyDescent="0.25">
      <c r="A48" s="38">
        <f t="shared" si="3"/>
        <v>30</v>
      </c>
      <c r="B48" s="501" t="s">
        <v>141</v>
      </c>
      <c r="C48" s="501" t="s">
        <v>142</v>
      </c>
      <c r="D48" s="61" t="s">
        <v>143</v>
      </c>
      <c r="E48" s="41" t="s">
        <v>136</v>
      </c>
      <c r="F48" s="50">
        <v>42370</v>
      </c>
      <c r="G48" s="50">
        <v>42735</v>
      </c>
      <c r="H48" s="508">
        <v>0.63</v>
      </c>
      <c r="I48" s="329">
        <v>0.65</v>
      </c>
      <c r="J48" s="500">
        <v>0.67</v>
      </c>
      <c r="K48" s="82" t="s">
        <v>798</v>
      </c>
      <c r="L48" s="65"/>
      <c r="M48" s="55"/>
      <c r="N48" s="56">
        <v>1</v>
      </c>
      <c r="O48" s="9" t="s">
        <v>144</v>
      </c>
      <c r="P48" s="44">
        <f>IFERROR(IF(Q48="Porcentaje",H48,H48/N48),0)</f>
        <v>0.63</v>
      </c>
      <c r="Q48" s="57" t="s">
        <v>50</v>
      </c>
      <c r="R48" s="5" t="str">
        <f>IF(P48&gt;=33%,"Satisfactorio",IF(P48&lt;10%,"Deficiente",IF(P48&gt;=10%,"Aceptable")))</f>
        <v>Satisfactorio</v>
      </c>
      <c r="S48" s="5" t="str">
        <f t="shared" si="2"/>
        <v>Satisfactorio</v>
      </c>
    </row>
    <row r="49" spans="1:19" s="58" customFormat="1" ht="82.5" customHeight="1" x14ac:dyDescent="0.25">
      <c r="A49" s="38">
        <f t="shared" si="3"/>
        <v>31</v>
      </c>
      <c r="B49" s="501"/>
      <c r="C49" s="501"/>
      <c r="D49" s="61" t="s">
        <v>145</v>
      </c>
      <c r="E49" s="41" t="s">
        <v>120</v>
      </c>
      <c r="F49" s="50">
        <v>42370</v>
      </c>
      <c r="G49" s="50">
        <v>42735</v>
      </c>
      <c r="H49" s="509"/>
      <c r="I49" s="293">
        <v>0.57999999999999996</v>
      </c>
      <c r="J49" s="501"/>
      <c r="K49" s="82" t="s">
        <v>799</v>
      </c>
      <c r="L49" s="65"/>
      <c r="M49" s="55"/>
      <c r="S49" s="5" t="str">
        <f t="shared" si="2"/>
        <v>Satisfactorio</v>
      </c>
    </row>
    <row r="50" spans="1:19" s="58" customFormat="1" ht="63" customHeight="1" x14ac:dyDescent="0.25">
      <c r="A50" s="38">
        <f t="shared" si="3"/>
        <v>32</v>
      </c>
      <c r="B50" s="501"/>
      <c r="C50" s="501"/>
      <c r="D50" s="84" t="s">
        <v>146</v>
      </c>
      <c r="E50" s="41" t="s">
        <v>136</v>
      </c>
      <c r="F50" s="50">
        <v>42370</v>
      </c>
      <c r="G50" s="50">
        <v>42735</v>
      </c>
      <c r="H50" s="510"/>
      <c r="I50" s="91">
        <v>0.86</v>
      </c>
      <c r="J50" s="501"/>
      <c r="K50" s="82" t="s">
        <v>799</v>
      </c>
      <c r="L50" s="85"/>
      <c r="M50" s="55"/>
      <c r="S50" s="5" t="str">
        <f t="shared" si="2"/>
        <v>Satisfactorio</v>
      </c>
    </row>
    <row r="51" spans="1:19" s="58" customFormat="1" ht="75" customHeight="1" x14ac:dyDescent="0.25">
      <c r="A51" s="38">
        <f t="shared" si="3"/>
        <v>33</v>
      </c>
      <c r="B51" s="501"/>
      <c r="C51" s="501"/>
      <c r="D51" s="84" t="s">
        <v>147</v>
      </c>
      <c r="E51" s="41" t="s">
        <v>136</v>
      </c>
      <c r="F51" s="50">
        <v>42370</v>
      </c>
      <c r="G51" s="50">
        <v>42735</v>
      </c>
      <c r="H51" s="511"/>
      <c r="I51" s="329">
        <v>0.6</v>
      </c>
      <c r="J51" s="501"/>
      <c r="K51" s="82" t="s">
        <v>148</v>
      </c>
      <c r="L51" s="85"/>
      <c r="M51" s="55"/>
      <c r="S51" s="5" t="str">
        <f t="shared" si="2"/>
        <v>Satisfactorio</v>
      </c>
    </row>
    <row r="52" spans="1:19" s="58" customFormat="1" ht="76.5" customHeight="1" x14ac:dyDescent="0.25">
      <c r="A52" s="38">
        <f t="shared" si="3"/>
        <v>34</v>
      </c>
      <c r="B52" s="501" t="s">
        <v>149</v>
      </c>
      <c r="C52" s="61" t="s">
        <v>150</v>
      </c>
      <c r="D52" s="61" t="s">
        <v>151</v>
      </c>
      <c r="E52" s="41" t="s">
        <v>136</v>
      </c>
      <c r="F52" s="50">
        <v>42370</v>
      </c>
      <c r="G52" s="50">
        <v>42735</v>
      </c>
      <c r="H52" s="330">
        <v>0.6</v>
      </c>
      <c r="I52" s="328">
        <v>0.6</v>
      </c>
      <c r="J52" s="500">
        <v>0.31</v>
      </c>
      <c r="K52" s="81" t="s">
        <v>152</v>
      </c>
      <c r="L52" s="86" t="s">
        <v>153</v>
      </c>
      <c r="M52" s="55"/>
      <c r="N52" s="56">
        <v>1</v>
      </c>
      <c r="O52" s="9" t="s">
        <v>154</v>
      </c>
      <c r="P52" s="44">
        <f t="shared" ref="P52:P55" si="5">IFERROR(IF(Q52="Porcentaje",H52,H52/N52),0)</f>
        <v>0.6</v>
      </c>
      <c r="Q52" s="57" t="s">
        <v>50</v>
      </c>
      <c r="R52" s="5" t="str">
        <f>IF(P52&gt;=33%,"Satisfactorio",IF(P52&lt;10%,"Deficiente",IF(P52&gt;=10%,"Aceptable")))</f>
        <v>Satisfactorio</v>
      </c>
      <c r="S52" s="5" t="str">
        <f t="shared" si="2"/>
        <v>Satisfactorio</v>
      </c>
    </row>
    <row r="53" spans="1:19" s="58" customFormat="1" ht="51" customHeight="1" x14ac:dyDescent="0.25">
      <c r="A53" s="38">
        <f t="shared" si="3"/>
        <v>35</v>
      </c>
      <c r="B53" s="501"/>
      <c r="C53" s="52" t="s">
        <v>155</v>
      </c>
      <c r="D53" s="61" t="s">
        <v>156</v>
      </c>
      <c r="E53" s="41" t="s">
        <v>136</v>
      </c>
      <c r="F53" s="69"/>
      <c r="G53" s="50"/>
      <c r="H53" s="294">
        <v>0</v>
      </c>
      <c r="I53" s="328">
        <v>0</v>
      </c>
      <c r="J53" s="501"/>
      <c r="K53" s="82"/>
      <c r="L53" s="87" t="s">
        <v>157</v>
      </c>
      <c r="M53" s="55"/>
      <c r="N53" s="56">
        <v>1</v>
      </c>
      <c r="O53" s="9" t="s">
        <v>158</v>
      </c>
      <c r="P53" s="44">
        <f t="shared" si="5"/>
        <v>0</v>
      </c>
      <c r="Q53" s="57" t="s">
        <v>50</v>
      </c>
      <c r="R53" s="5" t="str">
        <f>IF(P53&gt;=33%,"Satisfactorio",IF(P53&lt;10%,"Deficiente",IF(P53&gt;=10%,"Aceptable")))</f>
        <v>Deficiente</v>
      </c>
      <c r="S53" s="5" t="str">
        <f t="shared" si="2"/>
        <v>Deficiente</v>
      </c>
    </row>
    <row r="54" spans="1:19" s="58" customFormat="1" ht="63.75" customHeight="1" x14ac:dyDescent="0.25">
      <c r="A54" s="38">
        <f t="shared" si="3"/>
        <v>36</v>
      </c>
      <c r="B54" s="501"/>
      <c r="C54" s="52" t="s">
        <v>159</v>
      </c>
      <c r="D54" s="61" t="s">
        <v>160</v>
      </c>
      <c r="E54" s="41" t="s">
        <v>136</v>
      </c>
      <c r="F54" s="50">
        <v>42370</v>
      </c>
      <c r="G54" s="50">
        <v>42735</v>
      </c>
      <c r="H54" s="294">
        <v>0</v>
      </c>
      <c r="I54" s="328">
        <v>0.33</v>
      </c>
      <c r="J54" s="501"/>
      <c r="K54" s="82" t="s">
        <v>161</v>
      </c>
      <c r="L54" s="78"/>
      <c r="M54" s="55"/>
      <c r="N54" s="56">
        <v>1</v>
      </c>
      <c r="O54" s="9" t="s">
        <v>162</v>
      </c>
      <c r="P54" s="44">
        <f t="shared" si="5"/>
        <v>0</v>
      </c>
      <c r="Q54" s="57" t="s">
        <v>50</v>
      </c>
      <c r="R54" s="5" t="str">
        <f>IF(P54&gt;=33%,"Satisfactorio",IF(P54&lt;10%,"Deficiente",IF(P54&gt;=10%,"Aceptable")))</f>
        <v>Deficiente</v>
      </c>
      <c r="S54" s="5" t="str">
        <f t="shared" si="2"/>
        <v>Satisfactorio</v>
      </c>
    </row>
    <row r="55" spans="1:19" s="58" customFormat="1" ht="55.5" customHeight="1" x14ac:dyDescent="0.25">
      <c r="A55" s="38">
        <f t="shared" si="3"/>
        <v>37</v>
      </c>
      <c r="B55" s="501" t="s">
        <v>163</v>
      </c>
      <c r="C55" s="512" t="s">
        <v>164</v>
      </c>
      <c r="D55" s="61" t="s">
        <v>165</v>
      </c>
      <c r="E55" s="41" t="s">
        <v>166</v>
      </c>
      <c r="F55" s="50">
        <v>42370</v>
      </c>
      <c r="G55" s="50">
        <v>42735</v>
      </c>
      <c r="H55" s="513">
        <v>0.4</v>
      </c>
      <c r="I55" s="314">
        <v>0.3</v>
      </c>
      <c r="J55" s="500">
        <v>0.4</v>
      </c>
      <c r="K55" s="80" t="s">
        <v>167</v>
      </c>
      <c r="L55" s="78"/>
      <c r="M55" s="55"/>
      <c r="N55" s="56">
        <v>0.9</v>
      </c>
      <c r="O55" s="9" t="s">
        <v>168</v>
      </c>
      <c r="P55" s="44">
        <f t="shared" si="5"/>
        <v>0.4</v>
      </c>
      <c r="Q55" s="57" t="s">
        <v>50</v>
      </c>
      <c r="R55" s="5" t="str">
        <f>IF(P55&gt;=33%,"Satisfactorio",IF(P55&lt;10%,"Deficiente",IF(P55&gt;=10%,"Aceptable")))</f>
        <v>Satisfactorio</v>
      </c>
      <c r="S55" s="5" t="str">
        <f t="shared" si="2"/>
        <v>Aceptable</v>
      </c>
    </row>
    <row r="56" spans="1:19" s="58" customFormat="1" ht="24" customHeight="1" x14ac:dyDescent="0.25">
      <c r="A56" s="38">
        <f t="shared" si="3"/>
        <v>38</v>
      </c>
      <c r="B56" s="501"/>
      <c r="C56" s="512"/>
      <c r="D56" s="61" t="s">
        <v>169</v>
      </c>
      <c r="E56" s="41" t="s">
        <v>166</v>
      </c>
      <c r="F56" s="50">
        <v>42370</v>
      </c>
      <c r="G56" s="50">
        <v>42735</v>
      </c>
      <c r="H56" s="514"/>
      <c r="I56" s="326">
        <v>0.5</v>
      </c>
      <c r="J56" s="501"/>
      <c r="K56" s="80"/>
      <c r="L56" s="78"/>
      <c r="M56" s="55"/>
      <c r="S56" s="5" t="str">
        <f t="shared" si="2"/>
        <v>Satisfactorio</v>
      </c>
    </row>
    <row r="57" spans="1:19" s="58" customFormat="1" ht="48.75" customHeight="1" x14ac:dyDescent="0.25">
      <c r="A57" s="38">
        <f t="shared" si="3"/>
        <v>39</v>
      </c>
      <c r="B57" s="501" t="s">
        <v>170</v>
      </c>
      <c r="C57" s="501" t="s">
        <v>171</v>
      </c>
      <c r="D57" s="61" t="s">
        <v>172</v>
      </c>
      <c r="E57" s="41" t="s">
        <v>166</v>
      </c>
      <c r="F57" s="50">
        <v>42370</v>
      </c>
      <c r="G57" s="50">
        <v>42490</v>
      </c>
      <c r="H57" s="523">
        <v>0.67</v>
      </c>
      <c r="I57" s="314">
        <v>0.67</v>
      </c>
      <c r="J57" s="500">
        <v>0.67</v>
      </c>
      <c r="K57" s="88" t="s">
        <v>794</v>
      </c>
      <c r="L57" s="78"/>
      <c r="M57" s="55"/>
      <c r="N57" s="56">
        <v>0.95</v>
      </c>
      <c r="O57" s="9" t="s">
        <v>173</v>
      </c>
      <c r="P57" s="44">
        <f>IFERROR(IF(Q57="Porcentaje",H57,H57/N57),0)</f>
        <v>0.67</v>
      </c>
      <c r="Q57" s="56" t="s">
        <v>50</v>
      </c>
      <c r="R57" s="5" t="str">
        <f>IF(P57&gt;=33%,"Satisfactorio",IF(P57&lt;10%,"Deficiente",IF(P57&gt;=10%,"Aceptable")))</f>
        <v>Satisfactorio</v>
      </c>
      <c r="S57" s="5" t="str">
        <f t="shared" si="2"/>
        <v>Satisfactorio</v>
      </c>
    </row>
    <row r="58" spans="1:19" s="58" customFormat="1" ht="96" customHeight="1" x14ac:dyDescent="0.25">
      <c r="A58" s="38">
        <f t="shared" si="3"/>
        <v>40</v>
      </c>
      <c r="B58" s="501"/>
      <c r="C58" s="501"/>
      <c r="D58" s="61" t="s">
        <v>174</v>
      </c>
      <c r="E58" s="41" t="s">
        <v>166</v>
      </c>
      <c r="F58" s="50">
        <v>42370</v>
      </c>
      <c r="G58" s="50">
        <v>42735</v>
      </c>
      <c r="H58" s="524"/>
      <c r="I58" s="314">
        <v>0.67</v>
      </c>
      <c r="J58" s="501"/>
      <c r="K58" s="88"/>
      <c r="L58" s="87"/>
      <c r="M58" s="55"/>
      <c r="S58" s="5" t="str">
        <f t="shared" si="2"/>
        <v>Satisfactorio</v>
      </c>
    </row>
    <row r="59" spans="1:19" s="58" customFormat="1" ht="135" customHeight="1" x14ac:dyDescent="0.25">
      <c r="A59" s="38">
        <f t="shared" si="3"/>
        <v>41</v>
      </c>
      <c r="B59" s="501" t="s">
        <v>175</v>
      </c>
      <c r="C59" s="501" t="s">
        <v>176</v>
      </c>
      <c r="D59" s="52" t="s">
        <v>177</v>
      </c>
      <c r="E59" s="41" t="s">
        <v>166</v>
      </c>
      <c r="F59" s="50">
        <v>42370</v>
      </c>
      <c r="G59" s="50">
        <v>42735</v>
      </c>
      <c r="H59" s="523">
        <v>0.67</v>
      </c>
      <c r="I59" s="314">
        <v>0.67</v>
      </c>
      <c r="J59" s="500">
        <v>0.67</v>
      </c>
      <c r="K59" s="325" t="s">
        <v>844</v>
      </c>
      <c r="L59" s="78"/>
      <c r="M59" s="55"/>
      <c r="N59" s="56">
        <v>0.2</v>
      </c>
      <c r="O59" s="9" t="s">
        <v>178</v>
      </c>
      <c r="P59" s="44">
        <f>IFERROR(IF(Q59="Porcentaje",H59,H59/N59),0)</f>
        <v>0.67</v>
      </c>
      <c r="Q59" s="57" t="s">
        <v>50</v>
      </c>
      <c r="R59" s="5" t="str">
        <f>IF(P59&gt;=33%,"Satisfactorio",IF(P59&lt;10%,"Deficiente",IF(P59&gt;=10%,"Aceptable")))</f>
        <v>Satisfactorio</v>
      </c>
      <c r="S59" s="5" t="str">
        <f t="shared" si="2"/>
        <v>Satisfactorio</v>
      </c>
    </row>
    <row r="60" spans="1:19" s="58" customFormat="1" ht="59.25" customHeight="1" x14ac:dyDescent="0.25">
      <c r="A60" s="38">
        <f t="shared" si="3"/>
        <v>42</v>
      </c>
      <c r="B60" s="501"/>
      <c r="C60" s="501"/>
      <c r="D60" s="52" t="s">
        <v>179</v>
      </c>
      <c r="E60" s="41" t="s">
        <v>166</v>
      </c>
      <c r="F60" s="50">
        <v>42370</v>
      </c>
      <c r="G60" s="50">
        <v>42735</v>
      </c>
      <c r="H60" s="509"/>
      <c r="I60" s="314">
        <v>0.67</v>
      </c>
      <c r="J60" s="501"/>
      <c r="K60" s="83" t="s">
        <v>795</v>
      </c>
      <c r="L60" s="78"/>
      <c r="M60" s="55"/>
      <c r="S60" s="5" t="str">
        <f t="shared" si="2"/>
        <v>Satisfactorio</v>
      </c>
    </row>
    <row r="61" spans="1:19" s="58" customFormat="1" ht="45.75" customHeight="1" x14ac:dyDescent="0.25">
      <c r="A61" s="38">
        <f t="shared" si="3"/>
        <v>43</v>
      </c>
      <c r="B61" s="501"/>
      <c r="C61" s="501"/>
      <c r="D61" s="52" t="s">
        <v>180</v>
      </c>
      <c r="E61" s="41" t="s">
        <v>166</v>
      </c>
      <c r="F61" s="50">
        <v>42370</v>
      </c>
      <c r="G61" s="50">
        <v>42735</v>
      </c>
      <c r="H61" s="525"/>
      <c r="I61" s="314">
        <v>0.67</v>
      </c>
      <c r="J61" s="501"/>
      <c r="K61" s="89" t="s">
        <v>796</v>
      </c>
      <c r="L61" s="89" t="s">
        <v>181</v>
      </c>
      <c r="M61" s="55"/>
      <c r="S61" s="5" t="str">
        <f t="shared" si="2"/>
        <v>Satisfactorio</v>
      </c>
    </row>
    <row r="62" spans="1:19" s="58" customFormat="1" ht="33.75" customHeight="1" x14ac:dyDescent="0.25">
      <c r="A62" s="38">
        <f t="shared" si="3"/>
        <v>44</v>
      </c>
      <c r="B62" s="61" t="s">
        <v>182</v>
      </c>
      <c r="C62" s="61" t="s">
        <v>183</v>
      </c>
      <c r="D62" s="61" t="s">
        <v>184</v>
      </c>
      <c r="E62" s="41" t="s">
        <v>166</v>
      </c>
      <c r="F62" s="50">
        <v>42370</v>
      </c>
      <c r="G62" s="50">
        <v>42735</v>
      </c>
      <c r="H62" s="327">
        <f>1636/2007</f>
        <v>0.81514698555057297</v>
      </c>
      <c r="I62" s="314">
        <v>0.67</v>
      </c>
      <c r="J62" s="71">
        <v>0.67</v>
      </c>
      <c r="K62" s="90" t="s">
        <v>797</v>
      </c>
      <c r="L62" s="78"/>
      <c r="M62" s="55"/>
      <c r="N62" s="56">
        <v>1</v>
      </c>
      <c r="O62" s="9" t="s">
        <v>185</v>
      </c>
      <c r="P62" s="44">
        <f t="shared" ref="P62:P64" si="6">IFERROR(IF(Q62="Porcentaje",H62,H62/N62),0)</f>
        <v>0.81514698555057297</v>
      </c>
      <c r="Q62" s="57" t="s">
        <v>50</v>
      </c>
      <c r="R62" s="5" t="str">
        <f>IF(P62&gt;=33%,"Satisfactorio",IF(P62&lt;10%,"Deficiente",IF(P62&gt;=10%,"Aceptable")))</f>
        <v>Satisfactorio</v>
      </c>
      <c r="S62" s="5" t="str">
        <f t="shared" si="2"/>
        <v>Satisfactorio</v>
      </c>
    </row>
    <row r="63" spans="1:19" s="58" customFormat="1" ht="102" customHeight="1" x14ac:dyDescent="0.25">
      <c r="A63" s="38">
        <f>A62+1</f>
        <v>45</v>
      </c>
      <c r="B63" s="61" t="s">
        <v>186</v>
      </c>
      <c r="C63" s="61" t="s">
        <v>187</v>
      </c>
      <c r="D63" s="61" t="s">
        <v>188</v>
      </c>
      <c r="E63" s="41" t="s">
        <v>120</v>
      </c>
      <c r="F63" s="50">
        <v>42370</v>
      </c>
      <c r="G63" s="50">
        <v>42735</v>
      </c>
      <c r="H63" s="330">
        <v>0.66</v>
      </c>
      <c r="I63" s="337">
        <v>0.86</v>
      </c>
      <c r="J63" s="91">
        <v>0.86</v>
      </c>
      <c r="K63" s="87" t="s">
        <v>800</v>
      </c>
      <c r="L63" s="78"/>
      <c r="M63" s="55"/>
      <c r="N63" s="92">
        <v>0.9</v>
      </c>
      <c r="O63" s="9" t="s">
        <v>189</v>
      </c>
      <c r="P63" s="44">
        <f t="shared" si="6"/>
        <v>0.66</v>
      </c>
      <c r="Q63" s="57" t="s">
        <v>50</v>
      </c>
      <c r="R63" s="5" t="str">
        <f>IF(P63&gt;=33%,"Satisfactorio",IF(P63&lt;10%,"Deficiente",IF(P63&gt;=10%,"Aceptable")))</f>
        <v>Satisfactorio</v>
      </c>
      <c r="S63" s="5" t="str">
        <f t="shared" si="2"/>
        <v>Satisfactorio</v>
      </c>
    </row>
    <row r="64" spans="1:19" s="58" customFormat="1" ht="27" customHeight="1" x14ac:dyDescent="0.25">
      <c r="A64" s="38">
        <f t="shared" si="3"/>
        <v>46</v>
      </c>
      <c r="B64" s="501" t="s">
        <v>190</v>
      </c>
      <c r="C64" s="497" t="s">
        <v>191</v>
      </c>
      <c r="D64" s="93" t="s">
        <v>192</v>
      </c>
      <c r="E64" s="94" t="s">
        <v>193</v>
      </c>
      <c r="F64" s="50">
        <v>42370</v>
      </c>
      <c r="G64" s="50">
        <v>42490</v>
      </c>
      <c r="H64" s="526">
        <v>1</v>
      </c>
      <c r="I64" s="342">
        <v>1</v>
      </c>
      <c r="J64" s="500">
        <v>1</v>
      </c>
      <c r="K64" s="82" t="s">
        <v>194</v>
      </c>
      <c r="L64" s="95"/>
      <c r="M64" s="55"/>
      <c r="N64" s="56">
        <v>1</v>
      </c>
      <c r="O64" s="9" t="s">
        <v>195</v>
      </c>
      <c r="P64" s="44">
        <f t="shared" si="6"/>
        <v>1</v>
      </c>
      <c r="Q64" s="57" t="s">
        <v>50</v>
      </c>
      <c r="R64" s="5" t="str">
        <f>IF(P64&gt;=33%,"Satisfactorio",IF(P64&lt;10%,"Deficiente",IF(P64&gt;=10%,"Aceptable")))</f>
        <v>Satisfactorio</v>
      </c>
      <c r="S64" s="5" t="str">
        <f t="shared" si="2"/>
        <v>Satisfactorio</v>
      </c>
    </row>
    <row r="65" spans="1:19" s="58" customFormat="1" ht="18.75" customHeight="1" x14ac:dyDescent="0.25">
      <c r="A65" s="38">
        <f t="shared" si="3"/>
        <v>47</v>
      </c>
      <c r="B65" s="501"/>
      <c r="C65" s="497"/>
      <c r="D65" s="96" t="s">
        <v>196</v>
      </c>
      <c r="E65" s="94" t="s">
        <v>193</v>
      </c>
      <c r="F65" s="50">
        <v>42370</v>
      </c>
      <c r="G65" s="50">
        <v>42490</v>
      </c>
      <c r="H65" s="527"/>
      <c r="I65" s="342">
        <v>1</v>
      </c>
      <c r="J65" s="501"/>
      <c r="K65" s="82" t="s">
        <v>197</v>
      </c>
      <c r="L65" s="95"/>
      <c r="M65" s="55"/>
      <c r="S65" s="5" t="str">
        <f t="shared" si="2"/>
        <v>Satisfactorio</v>
      </c>
    </row>
    <row r="66" spans="1:19" s="58" customFormat="1" ht="24" customHeight="1" x14ac:dyDescent="0.25">
      <c r="A66" s="38">
        <f t="shared" si="3"/>
        <v>48</v>
      </c>
      <c r="B66" s="501"/>
      <c r="C66" s="497"/>
      <c r="D66" s="93" t="s">
        <v>198</v>
      </c>
      <c r="E66" s="94" t="s">
        <v>193</v>
      </c>
      <c r="F66" s="50">
        <v>42370</v>
      </c>
      <c r="G66" s="50">
        <v>42490</v>
      </c>
      <c r="H66" s="527"/>
      <c r="I66" s="342">
        <v>1</v>
      </c>
      <c r="J66" s="501"/>
      <c r="K66" s="82" t="s">
        <v>199</v>
      </c>
      <c r="L66" s="95"/>
      <c r="M66" s="55"/>
      <c r="S66" s="5" t="str">
        <f t="shared" si="2"/>
        <v>Satisfactorio</v>
      </c>
    </row>
    <row r="67" spans="1:19" s="58" customFormat="1" ht="26.25" customHeight="1" x14ac:dyDescent="0.25">
      <c r="A67" s="38">
        <f t="shared" si="3"/>
        <v>49</v>
      </c>
      <c r="B67" s="501"/>
      <c r="C67" s="497"/>
      <c r="D67" s="93" t="s">
        <v>200</v>
      </c>
      <c r="E67" s="94" t="s">
        <v>193</v>
      </c>
      <c r="F67" s="50">
        <v>42370</v>
      </c>
      <c r="G67" s="50">
        <v>42490</v>
      </c>
      <c r="H67" s="527"/>
      <c r="I67" s="342">
        <v>1</v>
      </c>
      <c r="J67" s="501"/>
      <c r="K67" s="82" t="s">
        <v>194</v>
      </c>
      <c r="L67" s="95"/>
      <c r="M67" s="55"/>
      <c r="S67" s="5" t="str">
        <f t="shared" si="2"/>
        <v>Satisfactorio</v>
      </c>
    </row>
    <row r="68" spans="1:19" s="58" customFormat="1" ht="30.75" customHeight="1" x14ac:dyDescent="0.25">
      <c r="A68" s="38">
        <f t="shared" si="3"/>
        <v>50</v>
      </c>
      <c r="B68" s="501"/>
      <c r="C68" s="497"/>
      <c r="D68" s="96" t="s">
        <v>201</v>
      </c>
      <c r="E68" s="94" t="s">
        <v>193</v>
      </c>
      <c r="F68" s="50">
        <v>42370</v>
      </c>
      <c r="G68" s="50">
        <v>42490</v>
      </c>
      <c r="H68" s="528"/>
      <c r="I68" s="342">
        <v>1</v>
      </c>
      <c r="J68" s="501"/>
      <c r="K68" s="95"/>
      <c r="L68" s="95"/>
      <c r="M68" s="55"/>
      <c r="S68" s="5" t="str">
        <f t="shared" si="2"/>
        <v>Satisfactorio</v>
      </c>
    </row>
    <row r="69" spans="1:19" s="58" customFormat="1" ht="73.5" customHeight="1" x14ac:dyDescent="0.25">
      <c r="A69" s="38">
        <f t="shared" si="3"/>
        <v>51</v>
      </c>
      <c r="B69" s="501" t="s">
        <v>202</v>
      </c>
      <c r="C69" s="501" t="s">
        <v>203</v>
      </c>
      <c r="D69" s="61" t="s">
        <v>204</v>
      </c>
      <c r="E69" s="41" t="s">
        <v>193</v>
      </c>
      <c r="F69" s="50">
        <v>42370</v>
      </c>
      <c r="G69" s="50">
        <v>42735</v>
      </c>
      <c r="H69" s="558">
        <v>0.75</v>
      </c>
      <c r="I69" s="342">
        <v>0.7</v>
      </c>
      <c r="J69" s="500">
        <v>0.75</v>
      </c>
      <c r="K69" s="87" t="s">
        <v>205</v>
      </c>
      <c r="L69" s="95"/>
      <c r="M69" s="55"/>
      <c r="N69" s="56">
        <v>1</v>
      </c>
      <c r="O69" s="9" t="s">
        <v>206</v>
      </c>
      <c r="P69" s="44">
        <f>IFERROR(IF(Q69="Porcentaje",H69,H69/N69),0)</f>
        <v>0.75</v>
      </c>
      <c r="Q69" s="57" t="s">
        <v>50</v>
      </c>
      <c r="R69" s="5" t="str">
        <f>IF(P69&gt;=33%,"Satisfactorio",IF(P69&lt;10%,"Deficiente",IF(P69&gt;=10%,"Aceptable")))</f>
        <v>Satisfactorio</v>
      </c>
      <c r="S69" s="5" t="str">
        <f t="shared" si="2"/>
        <v>Satisfactorio</v>
      </c>
    </row>
    <row r="70" spans="1:19" s="58" customFormat="1" ht="42" customHeight="1" x14ac:dyDescent="0.25">
      <c r="A70" s="38">
        <f t="shared" si="3"/>
        <v>52</v>
      </c>
      <c r="B70" s="501"/>
      <c r="C70" s="501"/>
      <c r="D70" s="61" t="s">
        <v>207</v>
      </c>
      <c r="E70" s="41" t="s">
        <v>193</v>
      </c>
      <c r="F70" s="50">
        <v>42370</v>
      </c>
      <c r="G70" s="50">
        <v>42735</v>
      </c>
      <c r="H70" s="509"/>
      <c r="I70" s="342">
        <v>0.7</v>
      </c>
      <c r="J70" s="501"/>
      <c r="K70" s="87" t="s">
        <v>208</v>
      </c>
      <c r="L70" s="95"/>
      <c r="M70" s="55"/>
      <c r="S70" s="5" t="str">
        <f t="shared" si="2"/>
        <v>Satisfactorio</v>
      </c>
    </row>
    <row r="71" spans="1:19" s="58" customFormat="1" ht="63.75" customHeight="1" x14ac:dyDescent="0.25">
      <c r="A71" s="38">
        <f t="shared" si="3"/>
        <v>53</v>
      </c>
      <c r="B71" s="501"/>
      <c r="C71" s="501"/>
      <c r="D71" s="61" t="s">
        <v>209</v>
      </c>
      <c r="E71" s="41" t="s">
        <v>193</v>
      </c>
      <c r="F71" s="50">
        <v>42370</v>
      </c>
      <c r="G71" s="50">
        <v>42735</v>
      </c>
      <c r="H71" s="525"/>
      <c r="I71" s="342">
        <v>0.85</v>
      </c>
      <c r="J71" s="501"/>
      <c r="K71" s="87" t="s">
        <v>210</v>
      </c>
      <c r="L71" s="95"/>
      <c r="M71" s="55"/>
      <c r="S71" s="5" t="str">
        <f t="shared" si="2"/>
        <v>Satisfactorio</v>
      </c>
    </row>
    <row r="72" spans="1:19" s="58" customFormat="1" ht="25.5" customHeight="1" x14ac:dyDescent="0.25">
      <c r="A72" s="38">
        <f t="shared" si="3"/>
        <v>54</v>
      </c>
      <c r="B72" s="52" t="s">
        <v>211</v>
      </c>
      <c r="C72" s="52" t="s">
        <v>212</v>
      </c>
      <c r="D72" s="52" t="s">
        <v>213</v>
      </c>
      <c r="E72" s="41" t="s">
        <v>193</v>
      </c>
      <c r="F72" s="50">
        <v>42370</v>
      </c>
      <c r="G72" s="50">
        <v>42735</v>
      </c>
      <c r="H72" s="342">
        <v>0.66</v>
      </c>
      <c r="I72" s="342">
        <v>0.66</v>
      </c>
      <c r="J72" s="342">
        <v>0.66</v>
      </c>
      <c r="K72" s="87" t="s">
        <v>214</v>
      </c>
      <c r="L72" s="95"/>
      <c r="M72" s="55"/>
      <c r="N72" s="56">
        <v>1</v>
      </c>
      <c r="O72" s="9" t="s">
        <v>215</v>
      </c>
      <c r="P72" s="44">
        <f t="shared" ref="P72:P75" si="7">IFERROR(IF(Q72="Porcentaje",H72,H72/N72),0)</f>
        <v>0.66</v>
      </c>
      <c r="Q72" s="57" t="s">
        <v>50</v>
      </c>
      <c r="R72" s="5" t="str">
        <f>IF(P72&gt;=33%,"Satisfactorio",IF(P72&lt;10%,"Deficiente",IF(P72&gt;=10%,"Aceptable")))</f>
        <v>Satisfactorio</v>
      </c>
      <c r="S72" s="5" t="str">
        <f t="shared" si="2"/>
        <v>Satisfactorio</v>
      </c>
    </row>
    <row r="73" spans="1:19" s="58" customFormat="1" ht="102" customHeight="1" x14ac:dyDescent="0.25">
      <c r="A73" s="38">
        <f t="shared" si="3"/>
        <v>55</v>
      </c>
      <c r="B73" s="52" t="s">
        <v>216</v>
      </c>
      <c r="C73" s="52" t="s">
        <v>217</v>
      </c>
      <c r="D73" s="52" t="s">
        <v>218</v>
      </c>
      <c r="E73" s="41" t="s">
        <v>193</v>
      </c>
      <c r="F73" s="50">
        <v>42370</v>
      </c>
      <c r="G73" s="50">
        <v>42735</v>
      </c>
      <c r="H73" s="342">
        <v>0.66</v>
      </c>
      <c r="I73" s="342">
        <v>0.66</v>
      </c>
      <c r="J73" s="342">
        <v>0.66</v>
      </c>
      <c r="K73" s="82" t="s">
        <v>219</v>
      </c>
      <c r="L73" s="95"/>
      <c r="M73" s="55"/>
      <c r="N73" s="56">
        <v>1</v>
      </c>
      <c r="O73" s="9" t="s">
        <v>220</v>
      </c>
      <c r="P73" s="44">
        <f t="shared" si="7"/>
        <v>0.66</v>
      </c>
      <c r="Q73" s="57" t="s">
        <v>50</v>
      </c>
      <c r="R73" s="5" t="str">
        <f>IF(P73&gt;=33%,"Satisfactorio",IF(P73&lt;10%,"Deficiente",IF(P73&gt;=10%,"Aceptable")))</f>
        <v>Satisfactorio</v>
      </c>
      <c r="S73" s="5" t="str">
        <f t="shared" si="2"/>
        <v>Satisfactorio</v>
      </c>
    </row>
    <row r="74" spans="1:19" s="58" customFormat="1" ht="51" customHeight="1" x14ac:dyDescent="0.25">
      <c r="A74" s="38">
        <f t="shared" si="3"/>
        <v>56</v>
      </c>
      <c r="B74" s="52" t="s">
        <v>221</v>
      </c>
      <c r="C74" s="52" t="s">
        <v>222</v>
      </c>
      <c r="D74" s="52" t="s">
        <v>223</v>
      </c>
      <c r="E74" s="41" t="s">
        <v>193</v>
      </c>
      <c r="F74" s="50">
        <v>42370</v>
      </c>
      <c r="G74" s="50">
        <v>42735</v>
      </c>
      <c r="H74" s="342">
        <v>0.66</v>
      </c>
      <c r="I74" s="342">
        <v>0.66</v>
      </c>
      <c r="J74" s="342">
        <v>0.66</v>
      </c>
      <c r="K74" s="82" t="s">
        <v>224</v>
      </c>
      <c r="L74" s="95"/>
      <c r="M74" s="55"/>
      <c r="N74" s="56">
        <v>1</v>
      </c>
      <c r="O74" s="9" t="s">
        <v>225</v>
      </c>
      <c r="P74" s="44">
        <f t="shared" si="7"/>
        <v>0.66</v>
      </c>
      <c r="Q74" s="57" t="s">
        <v>50</v>
      </c>
      <c r="R74" s="5" t="str">
        <f>IF(P74&gt;=33%,"Satisfactorio",IF(P74&lt;10%,"Deficiente",IF(P74&gt;=10%,"Aceptable")))</f>
        <v>Satisfactorio</v>
      </c>
      <c r="S74" s="5" t="str">
        <f t="shared" si="2"/>
        <v>Satisfactorio</v>
      </c>
    </row>
    <row r="75" spans="1:19" s="58" customFormat="1" ht="74.25" customHeight="1" x14ac:dyDescent="0.25">
      <c r="A75" s="38">
        <f t="shared" si="3"/>
        <v>57</v>
      </c>
      <c r="B75" s="501" t="s">
        <v>226</v>
      </c>
      <c r="C75" s="501" t="s">
        <v>227</v>
      </c>
      <c r="D75" s="61" t="s">
        <v>228</v>
      </c>
      <c r="E75" s="41" t="s">
        <v>120</v>
      </c>
      <c r="F75" s="50">
        <v>42370</v>
      </c>
      <c r="G75" s="50">
        <v>42735</v>
      </c>
      <c r="H75" s="559">
        <v>0.66</v>
      </c>
      <c r="I75" s="292">
        <v>0.66</v>
      </c>
      <c r="J75" s="500">
        <v>0.66</v>
      </c>
      <c r="K75" s="87" t="s">
        <v>229</v>
      </c>
      <c r="L75" s="88"/>
      <c r="M75" s="55"/>
      <c r="N75" s="56">
        <v>1</v>
      </c>
      <c r="O75" s="9" t="s">
        <v>230</v>
      </c>
      <c r="P75" s="44">
        <f t="shared" si="7"/>
        <v>0.66</v>
      </c>
      <c r="Q75" s="57" t="s">
        <v>50</v>
      </c>
      <c r="R75" s="5" t="str">
        <f>IF(P75&gt;=33%,"Satisfactorio",IF(P75&lt;10%,"Deficiente",IF(P75&gt;=10%,"Aceptable")))</f>
        <v>Satisfactorio</v>
      </c>
      <c r="S75" s="5" t="str">
        <f t="shared" si="2"/>
        <v>Satisfactorio</v>
      </c>
    </row>
    <row r="76" spans="1:19" s="58" customFormat="1" ht="47.25" customHeight="1" x14ac:dyDescent="0.25">
      <c r="A76" s="38">
        <f t="shared" si="3"/>
        <v>58</v>
      </c>
      <c r="B76" s="501"/>
      <c r="C76" s="501"/>
      <c r="D76" s="61" t="s">
        <v>231</v>
      </c>
      <c r="E76" s="41" t="s">
        <v>120</v>
      </c>
      <c r="F76" s="50">
        <v>42370</v>
      </c>
      <c r="G76" s="50">
        <v>42735</v>
      </c>
      <c r="H76" s="560"/>
      <c r="I76" s="292">
        <v>0.66</v>
      </c>
      <c r="J76" s="501"/>
      <c r="K76" s="77" t="s">
        <v>232</v>
      </c>
      <c r="L76" s="97"/>
      <c r="M76" s="55"/>
      <c r="S76" s="5" t="str">
        <f t="shared" si="2"/>
        <v>Satisfactorio</v>
      </c>
    </row>
    <row r="77" spans="1:19" s="58" customFormat="1" ht="65.25" customHeight="1" x14ac:dyDescent="0.25">
      <c r="A77" s="38">
        <f t="shared" si="3"/>
        <v>59</v>
      </c>
      <c r="B77" s="501" t="s">
        <v>233</v>
      </c>
      <c r="C77" s="501" t="s">
        <v>234</v>
      </c>
      <c r="D77" s="52" t="s">
        <v>235</v>
      </c>
      <c r="E77" s="41" t="s">
        <v>236</v>
      </c>
      <c r="F77" s="98">
        <v>42370</v>
      </c>
      <c r="G77" s="99">
        <v>42735</v>
      </c>
      <c r="H77" s="561">
        <f>SUM(L77:L79)</f>
        <v>7775042579</v>
      </c>
      <c r="I77" s="291">
        <v>0.45</v>
      </c>
      <c r="J77" s="500">
        <v>0.55200000000000005</v>
      </c>
      <c r="K77" s="87" t="s">
        <v>819</v>
      </c>
      <c r="L77" s="360">
        <f>22005719310-L78-L79-14230676731</f>
        <v>4517053250</v>
      </c>
      <c r="M77" s="55"/>
      <c r="N77" s="101">
        <v>15721728129</v>
      </c>
      <c r="O77" s="9" t="s">
        <v>234</v>
      </c>
      <c r="P77" s="44">
        <f>IFERROR(IF(Q77="Porcentaje",H77,H77/N77),0)</f>
        <v>0.49454121806484524</v>
      </c>
      <c r="Q77" s="57" t="s">
        <v>30</v>
      </c>
      <c r="R77" s="5" t="str">
        <f>IF(P77&gt;=33%,"Satisfactorio",IF(P77&lt;10%,"Deficiente",IF(P77&gt;=10%,"Aceptable")))</f>
        <v>Satisfactorio</v>
      </c>
      <c r="S77" s="5" t="str">
        <f t="shared" si="2"/>
        <v>Satisfactorio</v>
      </c>
    </row>
    <row r="78" spans="1:19" s="58" customFormat="1" ht="76.5" customHeight="1" x14ac:dyDescent="0.25">
      <c r="A78" s="38">
        <f t="shared" si="3"/>
        <v>60</v>
      </c>
      <c r="B78" s="501"/>
      <c r="C78" s="501"/>
      <c r="D78" s="61" t="s">
        <v>237</v>
      </c>
      <c r="E78" s="102" t="s">
        <v>238</v>
      </c>
      <c r="F78" s="98">
        <v>42370</v>
      </c>
      <c r="G78" s="99">
        <v>42735</v>
      </c>
      <c r="H78" s="562"/>
      <c r="I78" s="291">
        <v>0.60560000000000003</v>
      </c>
      <c r="J78" s="501"/>
      <c r="K78" s="87" t="s">
        <v>820</v>
      </c>
      <c r="L78" s="359">
        <v>1566668000</v>
      </c>
      <c r="M78" s="55"/>
      <c r="S78" s="5" t="str">
        <f t="shared" si="2"/>
        <v>Satisfactorio</v>
      </c>
    </row>
    <row r="79" spans="1:19" s="58" customFormat="1" ht="38.25" customHeight="1" x14ac:dyDescent="0.25">
      <c r="A79" s="38">
        <f t="shared" si="3"/>
        <v>61</v>
      </c>
      <c r="B79" s="501"/>
      <c r="C79" s="501"/>
      <c r="D79" s="61" t="s">
        <v>239</v>
      </c>
      <c r="E79" s="102" t="s">
        <v>240</v>
      </c>
      <c r="F79" s="103">
        <v>42370</v>
      </c>
      <c r="G79" s="99">
        <v>42735</v>
      </c>
      <c r="H79" s="563"/>
      <c r="I79" s="291">
        <v>0.6</v>
      </c>
      <c r="J79" s="501"/>
      <c r="K79" s="87" t="s">
        <v>824</v>
      </c>
      <c r="L79" s="361">
        <v>1691321329</v>
      </c>
      <c r="M79" s="55"/>
      <c r="S79" s="5" t="str">
        <f t="shared" si="2"/>
        <v>Satisfactorio</v>
      </c>
    </row>
    <row r="80" spans="1:19" s="58" customFormat="1" ht="63.75" customHeight="1" x14ac:dyDescent="0.25">
      <c r="A80" s="38">
        <f t="shared" si="3"/>
        <v>62</v>
      </c>
      <c r="B80" s="61" t="s">
        <v>241</v>
      </c>
      <c r="C80" s="39" t="s">
        <v>242</v>
      </c>
      <c r="D80" s="61" t="s">
        <v>243</v>
      </c>
      <c r="E80" s="41" t="s">
        <v>236</v>
      </c>
      <c r="F80" s="50">
        <v>42370</v>
      </c>
      <c r="G80" s="99">
        <v>42735</v>
      </c>
      <c r="H80" s="327">
        <v>0</v>
      </c>
      <c r="I80" s="291">
        <v>0</v>
      </c>
      <c r="J80" s="100">
        <v>0</v>
      </c>
      <c r="K80" s="87" t="s">
        <v>811</v>
      </c>
      <c r="L80" s="347"/>
      <c r="M80" s="55"/>
      <c r="N80" s="57">
        <v>13</v>
      </c>
      <c r="O80" s="9" t="s">
        <v>244</v>
      </c>
      <c r="P80" s="44">
        <f t="shared" ref="P80:P85" si="8">IFERROR(IF(Q80="Porcentaje",H80,H80/N80),0)</f>
        <v>0</v>
      </c>
      <c r="Q80" s="57" t="s">
        <v>30</v>
      </c>
      <c r="R80" s="5" t="str">
        <f t="shared" ref="R80:R85" si="9">IF(P80&gt;=33%,"Satisfactorio",IF(P80&lt;10%,"Deficiente",IF(P80&gt;=10%,"Aceptable")))</f>
        <v>Deficiente</v>
      </c>
      <c r="S80" s="5" t="str">
        <f t="shared" si="2"/>
        <v>Deficiente</v>
      </c>
    </row>
    <row r="81" spans="1:19" s="58" customFormat="1" ht="81" customHeight="1" x14ac:dyDescent="0.25">
      <c r="A81" s="38">
        <f t="shared" si="3"/>
        <v>63</v>
      </c>
      <c r="B81" s="61" t="s">
        <v>245</v>
      </c>
      <c r="C81" s="39" t="s">
        <v>246</v>
      </c>
      <c r="D81" s="61" t="s">
        <v>247</v>
      </c>
      <c r="E81" s="41" t="s">
        <v>236</v>
      </c>
      <c r="F81" s="50">
        <v>42370</v>
      </c>
      <c r="G81" s="99">
        <v>42735</v>
      </c>
      <c r="H81" s="349">
        <v>0.94</v>
      </c>
      <c r="I81" s="314">
        <v>0.66</v>
      </c>
      <c r="J81" s="71">
        <v>0.33</v>
      </c>
      <c r="K81" s="346" t="s">
        <v>812</v>
      </c>
      <c r="L81" s="64" t="s">
        <v>814</v>
      </c>
      <c r="M81" s="55"/>
      <c r="N81" s="56">
        <v>0.95</v>
      </c>
      <c r="O81" s="9" t="s">
        <v>248</v>
      </c>
      <c r="P81" s="44">
        <f t="shared" si="8"/>
        <v>0.94</v>
      </c>
      <c r="Q81" s="57" t="s">
        <v>50</v>
      </c>
      <c r="R81" s="5" t="str">
        <f t="shared" si="9"/>
        <v>Satisfactorio</v>
      </c>
      <c r="S81" s="5" t="str">
        <f t="shared" si="2"/>
        <v>Satisfactorio</v>
      </c>
    </row>
    <row r="82" spans="1:19" s="58" customFormat="1" ht="67.5" customHeight="1" x14ac:dyDescent="0.25">
      <c r="A82" s="38">
        <f t="shared" si="3"/>
        <v>64</v>
      </c>
      <c r="B82" s="39" t="s">
        <v>249</v>
      </c>
      <c r="C82" s="39" t="s">
        <v>250</v>
      </c>
      <c r="D82" s="61" t="s">
        <v>251</v>
      </c>
      <c r="E82" s="41" t="s">
        <v>236</v>
      </c>
      <c r="F82" s="50">
        <v>42370</v>
      </c>
      <c r="G82" s="99">
        <v>42735</v>
      </c>
      <c r="H82" s="350">
        <v>0.98299999999999998</v>
      </c>
      <c r="I82" s="314">
        <v>0.66</v>
      </c>
      <c r="J82" s="314">
        <v>0.66</v>
      </c>
      <c r="K82" s="346" t="s">
        <v>813</v>
      </c>
      <c r="L82" s="64" t="s">
        <v>815</v>
      </c>
      <c r="M82" s="55"/>
      <c r="N82" s="56">
        <v>1</v>
      </c>
      <c r="O82" s="9" t="s">
        <v>252</v>
      </c>
      <c r="P82" s="44">
        <f t="shared" si="8"/>
        <v>0.98299999999999998</v>
      </c>
      <c r="Q82" s="57" t="s">
        <v>50</v>
      </c>
      <c r="R82" s="5" t="str">
        <f t="shared" si="9"/>
        <v>Satisfactorio</v>
      </c>
      <c r="S82" s="5" t="str">
        <f t="shared" si="2"/>
        <v>Satisfactorio</v>
      </c>
    </row>
    <row r="83" spans="1:19" s="58" customFormat="1" ht="63.75" customHeight="1" x14ac:dyDescent="0.25">
      <c r="A83" s="38">
        <f t="shared" si="3"/>
        <v>65</v>
      </c>
      <c r="B83" s="61" t="s">
        <v>253</v>
      </c>
      <c r="C83" s="39" t="s">
        <v>254</v>
      </c>
      <c r="D83" s="61" t="s">
        <v>255</v>
      </c>
      <c r="E83" s="41" t="s">
        <v>236</v>
      </c>
      <c r="F83" s="69"/>
      <c r="G83" s="104"/>
      <c r="H83" s="351">
        <v>0</v>
      </c>
      <c r="I83" s="351">
        <v>0</v>
      </c>
      <c r="J83" s="351">
        <v>0</v>
      </c>
      <c r="K83" s="346"/>
      <c r="L83" s="348" t="s">
        <v>816</v>
      </c>
      <c r="M83" s="55"/>
      <c r="N83" s="57">
        <v>1</v>
      </c>
      <c r="O83" s="9" t="s">
        <v>256</v>
      </c>
      <c r="P83" s="44">
        <f t="shared" si="8"/>
        <v>0</v>
      </c>
      <c r="Q83" s="57" t="s">
        <v>30</v>
      </c>
      <c r="R83" s="5" t="str">
        <f t="shared" si="9"/>
        <v>Deficiente</v>
      </c>
      <c r="S83" s="5" t="str">
        <f t="shared" si="2"/>
        <v>Deficiente</v>
      </c>
    </row>
    <row r="84" spans="1:19" s="58" customFormat="1" ht="127.5" customHeight="1" x14ac:dyDescent="0.25">
      <c r="A84" s="38">
        <f t="shared" si="3"/>
        <v>66</v>
      </c>
      <c r="B84" s="61" t="s">
        <v>257</v>
      </c>
      <c r="C84" s="61" t="s">
        <v>258</v>
      </c>
      <c r="D84" s="61" t="s">
        <v>259</v>
      </c>
      <c r="E84" s="41" t="s">
        <v>240</v>
      </c>
      <c r="F84" s="103">
        <v>42370</v>
      </c>
      <c r="G84" s="104">
        <v>42735</v>
      </c>
      <c r="H84" s="371"/>
      <c r="I84" s="292">
        <v>0.4</v>
      </c>
      <c r="J84" s="292">
        <v>0.4</v>
      </c>
      <c r="K84" s="87" t="s">
        <v>827</v>
      </c>
      <c r="L84" s="87" t="s">
        <v>841</v>
      </c>
      <c r="M84" s="55"/>
      <c r="N84" s="56">
        <v>1</v>
      </c>
      <c r="O84" s="9" t="s">
        <v>260</v>
      </c>
      <c r="P84" s="44">
        <f t="shared" si="8"/>
        <v>0</v>
      </c>
      <c r="Q84" s="57" t="s">
        <v>50</v>
      </c>
      <c r="R84" s="5" t="str">
        <f t="shared" si="9"/>
        <v>Deficiente</v>
      </c>
      <c r="S84" s="5" t="str">
        <f t="shared" ref="S84:S152" si="10">IF(I84&gt;=33%,"Satisfactorio",IF(I84&lt;10%,"Deficiente",IF(I84&gt;=10%,"Aceptable")))</f>
        <v>Satisfactorio</v>
      </c>
    </row>
    <row r="85" spans="1:19" s="58" customFormat="1" ht="127.5" customHeight="1" x14ac:dyDescent="0.25">
      <c r="A85" s="38">
        <f t="shared" ref="A85:A146" si="11">A84+1</f>
        <v>67</v>
      </c>
      <c r="B85" s="501" t="s">
        <v>261</v>
      </c>
      <c r="C85" s="501" t="s">
        <v>262</v>
      </c>
      <c r="D85" s="61" t="s">
        <v>263</v>
      </c>
      <c r="E85" s="41" t="s">
        <v>240</v>
      </c>
      <c r="F85" s="103">
        <v>42370</v>
      </c>
      <c r="G85" s="104">
        <v>42735</v>
      </c>
      <c r="H85" s="533"/>
      <c r="I85" s="370">
        <v>0.66</v>
      </c>
      <c r="J85" s="500">
        <v>0.57999999999999996</v>
      </c>
      <c r="K85" s="87" t="s">
        <v>828</v>
      </c>
      <c r="L85" s="105"/>
      <c r="M85" s="55"/>
      <c r="N85" s="56">
        <v>1</v>
      </c>
      <c r="O85" s="9" t="s">
        <v>264</v>
      </c>
      <c r="P85" s="44">
        <f t="shared" si="8"/>
        <v>0</v>
      </c>
      <c r="Q85" s="57" t="s">
        <v>50</v>
      </c>
      <c r="R85" s="5" t="str">
        <f t="shared" si="9"/>
        <v>Deficiente</v>
      </c>
      <c r="S85" s="5" t="str">
        <f t="shared" si="10"/>
        <v>Satisfactorio</v>
      </c>
    </row>
    <row r="86" spans="1:19" s="58" customFormat="1" ht="75.75" customHeight="1" x14ac:dyDescent="0.25">
      <c r="A86" s="38">
        <f t="shared" si="11"/>
        <v>68</v>
      </c>
      <c r="B86" s="501"/>
      <c r="C86" s="501"/>
      <c r="D86" s="61" t="s">
        <v>265</v>
      </c>
      <c r="E86" s="41" t="s">
        <v>240</v>
      </c>
      <c r="F86" s="103">
        <v>42370</v>
      </c>
      <c r="G86" s="104">
        <v>42735</v>
      </c>
      <c r="H86" s="534"/>
      <c r="I86" s="292">
        <v>0.66</v>
      </c>
      <c r="J86" s="501"/>
      <c r="K86" s="87" t="s">
        <v>822</v>
      </c>
      <c r="L86" s="65"/>
      <c r="M86" s="55"/>
      <c r="S86" s="5" t="str">
        <f t="shared" si="10"/>
        <v>Satisfactorio</v>
      </c>
    </row>
    <row r="87" spans="1:19" s="58" customFormat="1" ht="99" customHeight="1" x14ac:dyDescent="0.25">
      <c r="A87" s="38">
        <f t="shared" si="11"/>
        <v>69</v>
      </c>
      <c r="B87" s="501"/>
      <c r="C87" s="501"/>
      <c r="D87" s="61" t="s">
        <v>266</v>
      </c>
      <c r="E87" s="41" t="s">
        <v>240</v>
      </c>
      <c r="F87" s="103">
        <v>42370</v>
      </c>
      <c r="G87" s="104">
        <v>42735</v>
      </c>
      <c r="H87" s="535"/>
      <c r="I87" s="370">
        <v>0.66</v>
      </c>
      <c r="J87" s="501"/>
      <c r="K87" s="87" t="s">
        <v>823</v>
      </c>
      <c r="L87" s="87" t="s">
        <v>842</v>
      </c>
      <c r="M87" s="55"/>
      <c r="S87" s="5" t="str">
        <f t="shared" si="10"/>
        <v>Satisfactorio</v>
      </c>
    </row>
    <row r="88" spans="1:19" s="58" customFormat="1" ht="108" customHeight="1" x14ac:dyDescent="0.25">
      <c r="A88" s="38">
        <f t="shared" si="11"/>
        <v>70</v>
      </c>
      <c r="B88" s="501"/>
      <c r="C88" s="61" t="s">
        <v>267</v>
      </c>
      <c r="D88" s="61" t="s">
        <v>268</v>
      </c>
      <c r="E88" s="41" t="s">
        <v>240</v>
      </c>
      <c r="F88" s="103">
        <v>42370</v>
      </c>
      <c r="G88" s="104">
        <v>42735</v>
      </c>
      <c r="H88" s="293"/>
      <c r="I88" s="292">
        <v>0.33</v>
      </c>
      <c r="J88" s="501"/>
      <c r="K88" s="88" t="s">
        <v>829</v>
      </c>
      <c r="L88" s="65"/>
      <c r="M88" s="55"/>
      <c r="N88" s="56">
        <v>1</v>
      </c>
      <c r="O88" s="9" t="s">
        <v>269</v>
      </c>
      <c r="P88" s="44">
        <f t="shared" ref="P88:P95" si="12">IFERROR(IF(Q88="Porcentaje",H88,H88/N88),0)</f>
        <v>0</v>
      </c>
      <c r="Q88" s="57" t="s">
        <v>50</v>
      </c>
      <c r="R88" s="5" t="str">
        <f t="shared" ref="R88:R95" si="13">IF(P88&gt;=33%,"Satisfactorio",IF(P88&lt;10%,"Deficiente",IF(P88&gt;=10%,"Aceptable")))</f>
        <v>Deficiente</v>
      </c>
      <c r="S88" s="5" t="str">
        <f t="shared" si="10"/>
        <v>Satisfactorio</v>
      </c>
    </row>
    <row r="89" spans="1:19" s="58" customFormat="1" ht="57.75" customHeight="1" x14ac:dyDescent="0.25">
      <c r="A89" s="38">
        <f t="shared" si="11"/>
        <v>71</v>
      </c>
      <c r="B89" s="61" t="s">
        <v>270</v>
      </c>
      <c r="C89" s="63" t="s">
        <v>271</v>
      </c>
      <c r="D89" s="61" t="s">
        <v>272</v>
      </c>
      <c r="E89" s="41" t="s">
        <v>240</v>
      </c>
      <c r="F89" s="103">
        <v>42370</v>
      </c>
      <c r="G89" s="104">
        <v>42735</v>
      </c>
      <c r="H89" s="294"/>
      <c r="I89" s="292">
        <v>0.66</v>
      </c>
      <c r="J89" s="292">
        <v>0.66</v>
      </c>
      <c r="K89" s="88" t="s">
        <v>830</v>
      </c>
      <c r="L89" s="78"/>
      <c r="M89" s="55"/>
      <c r="N89" s="107">
        <v>44</v>
      </c>
      <c r="O89" s="9" t="s">
        <v>273</v>
      </c>
      <c r="P89" s="44">
        <f t="shared" si="12"/>
        <v>0</v>
      </c>
      <c r="Q89" s="57" t="s">
        <v>30</v>
      </c>
      <c r="R89" s="5" t="str">
        <f t="shared" si="13"/>
        <v>Deficiente</v>
      </c>
      <c r="S89" s="5" t="str">
        <f t="shared" si="10"/>
        <v>Satisfactorio</v>
      </c>
    </row>
    <row r="90" spans="1:19" s="58" customFormat="1" ht="51" customHeight="1" x14ac:dyDescent="0.25">
      <c r="A90" s="38">
        <f t="shared" si="11"/>
        <v>72</v>
      </c>
      <c r="B90" s="501" t="s">
        <v>274</v>
      </c>
      <c r="C90" s="52" t="s">
        <v>275</v>
      </c>
      <c r="D90" s="52" t="s">
        <v>276</v>
      </c>
      <c r="E90" s="41" t="s">
        <v>240</v>
      </c>
      <c r="F90" s="103">
        <v>42370</v>
      </c>
      <c r="G90" s="104">
        <v>42735</v>
      </c>
      <c r="H90" s="287"/>
      <c r="I90" s="292">
        <v>0.3</v>
      </c>
      <c r="J90" s="500">
        <v>0.23</v>
      </c>
      <c r="K90" s="88" t="s">
        <v>277</v>
      </c>
      <c r="L90" s="78"/>
      <c r="M90" s="55"/>
      <c r="N90" s="57">
        <v>1</v>
      </c>
      <c r="O90" s="9" t="s">
        <v>278</v>
      </c>
      <c r="P90" s="44">
        <f t="shared" si="12"/>
        <v>0</v>
      </c>
      <c r="Q90" s="57" t="s">
        <v>30</v>
      </c>
      <c r="R90" s="5" t="str">
        <f t="shared" si="13"/>
        <v>Deficiente</v>
      </c>
      <c r="S90" s="5" t="str">
        <f t="shared" si="10"/>
        <v>Aceptable</v>
      </c>
    </row>
    <row r="91" spans="1:19" s="58" customFormat="1" ht="31.5" customHeight="1" x14ac:dyDescent="0.25">
      <c r="A91" s="38">
        <f t="shared" si="11"/>
        <v>73</v>
      </c>
      <c r="B91" s="501"/>
      <c r="C91" s="52" t="s">
        <v>279</v>
      </c>
      <c r="D91" s="52" t="s">
        <v>280</v>
      </c>
      <c r="E91" s="41" t="s">
        <v>240</v>
      </c>
      <c r="F91" s="103">
        <v>42370</v>
      </c>
      <c r="G91" s="104">
        <v>42735</v>
      </c>
      <c r="H91" s="287"/>
      <c r="I91" s="292">
        <v>0.15</v>
      </c>
      <c r="J91" s="501"/>
      <c r="K91" s="88" t="s">
        <v>831</v>
      </c>
      <c r="L91" s="78"/>
      <c r="M91" s="55"/>
      <c r="N91" s="56">
        <v>1</v>
      </c>
      <c r="O91" s="9" t="s">
        <v>281</v>
      </c>
      <c r="P91" s="44">
        <f t="shared" si="12"/>
        <v>0</v>
      </c>
      <c r="Q91" s="57" t="s">
        <v>50</v>
      </c>
      <c r="R91" s="5" t="str">
        <f t="shared" si="13"/>
        <v>Deficiente</v>
      </c>
      <c r="S91" s="5" t="str">
        <f t="shared" si="10"/>
        <v>Aceptable</v>
      </c>
    </row>
    <row r="92" spans="1:19" s="58" customFormat="1" ht="108" x14ac:dyDescent="0.25">
      <c r="A92" s="38">
        <f t="shared" si="11"/>
        <v>74</v>
      </c>
      <c r="B92" s="61" t="s">
        <v>282</v>
      </c>
      <c r="C92" s="61" t="s">
        <v>283</v>
      </c>
      <c r="D92" s="61" t="s">
        <v>284</v>
      </c>
      <c r="E92" s="41" t="s">
        <v>240</v>
      </c>
      <c r="F92" s="103">
        <v>42370</v>
      </c>
      <c r="G92" s="104">
        <v>42735</v>
      </c>
      <c r="H92" s="295"/>
      <c r="I92" s="292">
        <v>0.66</v>
      </c>
      <c r="J92" s="292">
        <v>0.66</v>
      </c>
      <c r="K92" s="88" t="s">
        <v>832</v>
      </c>
      <c r="L92" s="87" t="s">
        <v>285</v>
      </c>
      <c r="M92" s="55"/>
      <c r="N92" s="57">
        <v>30</v>
      </c>
      <c r="O92" s="9" t="s">
        <v>286</v>
      </c>
      <c r="P92" s="108">
        <f>IFERROR(IF(Q92="Porcentaje",H92,N92/H92),0)</f>
        <v>0</v>
      </c>
      <c r="Q92" s="57" t="s">
        <v>30</v>
      </c>
      <c r="R92" s="5" t="str">
        <f t="shared" si="13"/>
        <v>Deficiente</v>
      </c>
      <c r="S92" s="5" t="str">
        <f t="shared" si="10"/>
        <v>Satisfactorio</v>
      </c>
    </row>
    <row r="93" spans="1:19" s="58" customFormat="1" ht="81" customHeight="1" x14ac:dyDescent="0.25">
      <c r="A93" s="38">
        <f t="shared" si="11"/>
        <v>75</v>
      </c>
      <c r="B93" s="501" t="s">
        <v>287</v>
      </c>
      <c r="C93" s="63" t="s">
        <v>288</v>
      </c>
      <c r="D93" s="52" t="s">
        <v>289</v>
      </c>
      <c r="E93" s="41" t="s">
        <v>240</v>
      </c>
      <c r="F93" s="103">
        <v>42370</v>
      </c>
      <c r="G93" s="104">
        <v>42735</v>
      </c>
      <c r="H93" s="294"/>
      <c r="I93" s="292">
        <v>0.33</v>
      </c>
      <c r="J93" s="500">
        <v>0.54</v>
      </c>
      <c r="K93" s="88" t="s">
        <v>290</v>
      </c>
      <c r="L93" s="78"/>
      <c r="M93" s="55"/>
      <c r="N93" s="107">
        <v>1012</v>
      </c>
      <c r="O93" s="109" t="s">
        <v>291</v>
      </c>
      <c r="P93" s="44">
        <f t="shared" si="12"/>
        <v>0</v>
      </c>
      <c r="Q93" s="57" t="s">
        <v>30</v>
      </c>
      <c r="R93" s="5" t="str">
        <f t="shared" si="13"/>
        <v>Deficiente</v>
      </c>
      <c r="S93" s="5" t="str">
        <f t="shared" si="10"/>
        <v>Satisfactorio</v>
      </c>
    </row>
    <row r="94" spans="1:19" s="58" customFormat="1" ht="108" customHeight="1" x14ac:dyDescent="0.25">
      <c r="A94" s="38">
        <f t="shared" si="11"/>
        <v>76</v>
      </c>
      <c r="B94" s="501"/>
      <c r="C94" s="52" t="s">
        <v>292</v>
      </c>
      <c r="D94" s="52" t="s">
        <v>293</v>
      </c>
      <c r="E94" s="41" t="s">
        <v>240</v>
      </c>
      <c r="F94" s="103">
        <v>42370</v>
      </c>
      <c r="G94" s="103">
        <v>42551</v>
      </c>
      <c r="H94" s="293"/>
      <c r="I94" s="292">
        <v>0.75</v>
      </c>
      <c r="J94" s="501"/>
      <c r="K94" s="88" t="s">
        <v>757</v>
      </c>
      <c r="L94" s="78"/>
      <c r="M94" s="55"/>
      <c r="N94" s="56">
        <v>1</v>
      </c>
      <c r="O94" s="9" t="s">
        <v>294</v>
      </c>
      <c r="P94" s="44">
        <f t="shared" si="12"/>
        <v>0</v>
      </c>
      <c r="Q94" s="57" t="s">
        <v>50</v>
      </c>
      <c r="R94" s="5" t="str">
        <f t="shared" si="13"/>
        <v>Deficiente</v>
      </c>
      <c r="S94" s="5" t="str">
        <f t="shared" si="10"/>
        <v>Satisfactorio</v>
      </c>
    </row>
    <row r="95" spans="1:19" s="58" customFormat="1" ht="54" customHeight="1" x14ac:dyDescent="0.25">
      <c r="A95" s="38">
        <f t="shared" si="11"/>
        <v>77</v>
      </c>
      <c r="B95" s="501" t="s">
        <v>295</v>
      </c>
      <c r="C95" s="501" t="s">
        <v>296</v>
      </c>
      <c r="D95" s="110" t="s">
        <v>297</v>
      </c>
      <c r="E95" s="41" t="s">
        <v>240</v>
      </c>
      <c r="F95" s="103">
        <v>42370</v>
      </c>
      <c r="G95" s="103">
        <v>42551</v>
      </c>
      <c r="H95" s="536">
        <v>6110</v>
      </c>
      <c r="I95" s="292">
        <v>0.66</v>
      </c>
      <c r="J95" s="500">
        <v>0.66</v>
      </c>
      <c r="K95" s="88" t="s">
        <v>833</v>
      </c>
      <c r="L95" s="78"/>
      <c r="M95" s="55"/>
      <c r="N95" s="57">
        <v>6110</v>
      </c>
      <c r="O95" s="9" t="s">
        <v>298</v>
      </c>
      <c r="P95" s="44">
        <f t="shared" si="12"/>
        <v>1</v>
      </c>
      <c r="Q95" s="57" t="s">
        <v>30</v>
      </c>
      <c r="R95" s="5" t="str">
        <f t="shared" si="13"/>
        <v>Satisfactorio</v>
      </c>
      <c r="S95" s="5" t="str">
        <f t="shared" si="10"/>
        <v>Satisfactorio</v>
      </c>
    </row>
    <row r="96" spans="1:19" s="58" customFormat="1" ht="81" customHeight="1" x14ac:dyDescent="0.25">
      <c r="A96" s="38">
        <f t="shared" si="11"/>
        <v>78</v>
      </c>
      <c r="B96" s="501"/>
      <c r="C96" s="501"/>
      <c r="D96" s="52" t="s">
        <v>299</v>
      </c>
      <c r="E96" s="41" t="s">
        <v>240</v>
      </c>
      <c r="F96" s="103">
        <v>42370</v>
      </c>
      <c r="G96" s="103">
        <v>42551</v>
      </c>
      <c r="H96" s="537"/>
      <c r="I96" s="292">
        <v>0.66</v>
      </c>
      <c r="J96" s="501"/>
      <c r="K96" s="88" t="s">
        <v>300</v>
      </c>
      <c r="L96" s="78"/>
      <c r="M96" s="55"/>
      <c r="S96" s="5" t="str">
        <f t="shared" si="10"/>
        <v>Satisfactorio</v>
      </c>
    </row>
    <row r="97" spans="1:19" s="58" customFormat="1" ht="54" customHeight="1" x14ac:dyDescent="0.25">
      <c r="A97" s="38">
        <f t="shared" si="11"/>
        <v>79</v>
      </c>
      <c r="B97" s="501" t="s">
        <v>301</v>
      </c>
      <c r="C97" s="501" t="s">
        <v>302</v>
      </c>
      <c r="D97" s="52" t="s">
        <v>303</v>
      </c>
      <c r="E97" s="41" t="s">
        <v>240</v>
      </c>
      <c r="F97" s="103">
        <v>42370</v>
      </c>
      <c r="G97" s="50">
        <v>42490</v>
      </c>
      <c r="H97" s="547"/>
      <c r="I97" s="292">
        <v>1</v>
      </c>
      <c r="J97" s="500">
        <v>0.65</v>
      </c>
      <c r="K97" s="88" t="s">
        <v>834</v>
      </c>
      <c r="L97" s="78"/>
      <c r="M97" s="55"/>
      <c r="N97" s="111">
        <v>16545859548</v>
      </c>
      <c r="O97" s="9" t="s">
        <v>304</v>
      </c>
      <c r="P97" s="44">
        <f>IFERROR(IF(Q97="Porcentaje",H97,H97/N97),0)</f>
        <v>0</v>
      </c>
      <c r="Q97" s="57" t="s">
        <v>30</v>
      </c>
      <c r="R97" s="5" t="str">
        <f>IF(P97&gt;=33%,"Satisfactorio",IF(P97&lt;10%,"Deficiente",IF(P97&gt;=10%,"Aceptable")))</f>
        <v>Deficiente</v>
      </c>
      <c r="S97" s="5" t="str">
        <f t="shared" si="10"/>
        <v>Satisfactorio</v>
      </c>
    </row>
    <row r="98" spans="1:19" s="58" customFormat="1" ht="63.75" customHeight="1" x14ac:dyDescent="0.25">
      <c r="A98" s="38">
        <f t="shared" si="11"/>
        <v>80</v>
      </c>
      <c r="B98" s="501"/>
      <c r="C98" s="501"/>
      <c r="D98" s="52" t="s">
        <v>305</v>
      </c>
      <c r="E98" s="41" t="s">
        <v>240</v>
      </c>
      <c r="F98" s="103">
        <v>42370</v>
      </c>
      <c r="G98" s="50">
        <v>42735</v>
      </c>
      <c r="H98" s="548"/>
      <c r="I98" s="292">
        <v>0.75</v>
      </c>
      <c r="J98" s="501"/>
      <c r="K98" s="88" t="s">
        <v>835</v>
      </c>
      <c r="L98" s="78"/>
      <c r="M98" s="55"/>
      <c r="S98" s="5" t="str">
        <f t="shared" si="10"/>
        <v>Satisfactorio</v>
      </c>
    </row>
    <row r="99" spans="1:19" s="58" customFormat="1" ht="54" customHeight="1" x14ac:dyDescent="0.25">
      <c r="A99" s="38">
        <f t="shared" si="11"/>
        <v>81</v>
      </c>
      <c r="B99" s="501"/>
      <c r="C99" s="501"/>
      <c r="D99" s="52" t="s">
        <v>306</v>
      </c>
      <c r="E99" s="41" t="s">
        <v>240</v>
      </c>
      <c r="F99" s="103">
        <v>42370</v>
      </c>
      <c r="G99" s="50">
        <v>42735</v>
      </c>
      <c r="H99" s="548"/>
      <c r="I99" s="292">
        <v>1</v>
      </c>
      <c r="J99" s="501"/>
      <c r="K99" s="88" t="s">
        <v>307</v>
      </c>
      <c r="L99" s="78"/>
      <c r="M99" s="55"/>
      <c r="S99" s="5" t="str">
        <f t="shared" si="10"/>
        <v>Satisfactorio</v>
      </c>
    </row>
    <row r="100" spans="1:19" s="58" customFormat="1" ht="67.5" customHeight="1" x14ac:dyDescent="0.25">
      <c r="A100" s="38">
        <f t="shared" si="11"/>
        <v>82</v>
      </c>
      <c r="B100" s="501"/>
      <c r="C100" s="501"/>
      <c r="D100" s="61" t="s">
        <v>308</v>
      </c>
      <c r="E100" s="41" t="s">
        <v>240</v>
      </c>
      <c r="F100" s="103">
        <v>42370</v>
      </c>
      <c r="G100" s="50">
        <v>42735</v>
      </c>
      <c r="H100" s="548"/>
      <c r="I100" s="292">
        <v>0.3</v>
      </c>
      <c r="J100" s="501"/>
      <c r="K100" s="88" t="s">
        <v>309</v>
      </c>
      <c r="L100" s="78"/>
      <c r="M100" s="55"/>
      <c r="S100" s="5" t="str">
        <f t="shared" si="10"/>
        <v>Aceptable</v>
      </c>
    </row>
    <row r="101" spans="1:19" s="58" customFormat="1" ht="67.5" customHeight="1" x14ac:dyDescent="0.25">
      <c r="A101" s="38">
        <f t="shared" si="11"/>
        <v>83</v>
      </c>
      <c r="B101" s="501"/>
      <c r="C101" s="501"/>
      <c r="D101" s="52" t="s">
        <v>310</v>
      </c>
      <c r="E101" s="41" t="s">
        <v>240</v>
      </c>
      <c r="F101" s="103">
        <v>42370</v>
      </c>
      <c r="G101" s="50">
        <v>42735</v>
      </c>
      <c r="H101" s="549"/>
      <c r="I101" s="292">
        <v>1</v>
      </c>
      <c r="J101" s="501"/>
      <c r="K101" s="88" t="s">
        <v>311</v>
      </c>
      <c r="L101" s="78"/>
      <c r="M101" s="55"/>
      <c r="S101" s="5" t="str">
        <f t="shared" si="10"/>
        <v>Satisfactorio</v>
      </c>
    </row>
    <row r="102" spans="1:19" s="58" customFormat="1" ht="54" customHeight="1" x14ac:dyDescent="0.25">
      <c r="A102" s="38">
        <f t="shared" si="11"/>
        <v>84</v>
      </c>
      <c r="B102" s="501"/>
      <c r="C102" s="501" t="s">
        <v>825</v>
      </c>
      <c r="D102" s="52" t="s">
        <v>312</v>
      </c>
      <c r="E102" s="41" t="s">
        <v>240</v>
      </c>
      <c r="F102" s="103">
        <v>42370</v>
      </c>
      <c r="G102" s="50">
        <v>42735</v>
      </c>
      <c r="H102" s="555"/>
      <c r="I102" s="292">
        <v>0.5</v>
      </c>
      <c r="J102" s="501"/>
      <c r="K102" s="88" t="s">
        <v>836</v>
      </c>
      <c r="L102" s="78"/>
      <c r="M102" s="55"/>
      <c r="N102" s="111">
        <v>14340157000</v>
      </c>
      <c r="O102" s="9" t="s">
        <v>313</v>
      </c>
      <c r="P102" s="44">
        <f>IFERROR(IF(Q102="Porcentaje",H102,H102/N102),0)</f>
        <v>0</v>
      </c>
      <c r="Q102" s="57" t="s">
        <v>30</v>
      </c>
      <c r="R102" s="5" t="str">
        <f>IF(P102&gt;=33%,"Satisfactorio",IF(P102&lt;10%,"Deficiente",IF(P102&gt;=10%,"Aceptable")))</f>
        <v>Deficiente</v>
      </c>
      <c r="S102" s="5" t="str">
        <f t="shared" si="10"/>
        <v>Satisfactorio</v>
      </c>
    </row>
    <row r="103" spans="1:19" s="58" customFormat="1" ht="67.5" customHeight="1" x14ac:dyDescent="0.25">
      <c r="A103" s="38">
        <f t="shared" si="11"/>
        <v>85</v>
      </c>
      <c r="B103" s="501"/>
      <c r="C103" s="501"/>
      <c r="D103" s="52" t="s">
        <v>314</v>
      </c>
      <c r="E103" s="41" t="s">
        <v>240</v>
      </c>
      <c r="F103" s="103">
        <v>42370</v>
      </c>
      <c r="G103" s="50">
        <v>42735</v>
      </c>
      <c r="H103" s="556"/>
      <c r="I103" s="292">
        <v>0.5</v>
      </c>
      <c r="J103" s="501"/>
      <c r="K103" s="88" t="s">
        <v>837</v>
      </c>
      <c r="L103" s="78"/>
      <c r="M103" s="55"/>
      <c r="S103" s="5" t="str">
        <f t="shared" si="10"/>
        <v>Satisfactorio</v>
      </c>
    </row>
    <row r="104" spans="1:19" s="58" customFormat="1" ht="51" customHeight="1" x14ac:dyDescent="0.25">
      <c r="A104" s="38">
        <f t="shared" si="11"/>
        <v>86</v>
      </c>
      <c r="B104" s="501"/>
      <c r="C104" s="501"/>
      <c r="D104" s="52" t="s">
        <v>315</v>
      </c>
      <c r="E104" s="41" t="s">
        <v>240</v>
      </c>
      <c r="F104" s="103">
        <v>42370</v>
      </c>
      <c r="G104" s="50">
        <v>42735</v>
      </c>
      <c r="H104" s="557"/>
      <c r="I104" s="292">
        <v>0.2</v>
      </c>
      <c r="J104" s="501"/>
      <c r="K104" s="88" t="s">
        <v>316</v>
      </c>
      <c r="L104" s="78"/>
      <c r="M104" s="55"/>
      <c r="S104" s="5" t="str">
        <f t="shared" si="10"/>
        <v>Aceptable</v>
      </c>
    </row>
    <row r="105" spans="1:19" s="58" customFormat="1" ht="40.5" customHeight="1" x14ac:dyDescent="0.25">
      <c r="A105" s="38">
        <f t="shared" si="11"/>
        <v>87</v>
      </c>
      <c r="B105" s="501"/>
      <c r="C105" s="501" t="s">
        <v>826</v>
      </c>
      <c r="D105" s="61" t="s">
        <v>317</v>
      </c>
      <c r="E105" s="41" t="s">
        <v>240</v>
      </c>
      <c r="F105" s="103">
        <v>42370</v>
      </c>
      <c r="G105" s="50">
        <v>42735</v>
      </c>
      <c r="H105" s="542"/>
      <c r="I105" s="292">
        <v>0.5</v>
      </c>
      <c r="J105" s="501"/>
      <c r="K105" s="88" t="s">
        <v>838</v>
      </c>
      <c r="L105" s="78"/>
      <c r="M105" s="55"/>
      <c r="N105" s="111">
        <v>12720000000</v>
      </c>
      <c r="O105" s="9" t="s">
        <v>318</v>
      </c>
      <c r="P105" s="44">
        <f>IFERROR(IF(Q105="Porcentaje",H105,H105/N105),0)</f>
        <v>0</v>
      </c>
      <c r="Q105" s="57" t="s">
        <v>30</v>
      </c>
      <c r="R105" s="5" t="str">
        <f>IF(P105&gt;=33%,"Satisfactorio",IF(P105&lt;10%,"Deficiente",IF(P105&gt;=10%,"Aceptable")))</f>
        <v>Deficiente</v>
      </c>
      <c r="S105" s="5" t="str">
        <f t="shared" si="10"/>
        <v>Satisfactorio</v>
      </c>
    </row>
    <row r="106" spans="1:19" s="58" customFormat="1" ht="40.5" customHeight="1" x14ac:dyDescent="0.25">
      <c r="A106" s="38">
        <f t="shared" si="11"/>
        <v>88</v>
      </c>
      <c r="B106" s="501"/>
      <c r="C106" s="501"/>
      <c r="D106" s="52" t="s">
        <v>319</v>
      </c>
      <c r="E106" s="41" t="s">
        <v>240</v>
      </c>
      <c r="F106" s="103">
        <v>42370</v>
      </c>
      <c r="G106" s="50">
        <v>42735</v>
      </c>
      <c r="H106" s="543"/>
      <c r="I106" s="70">
        <v>0.3</v>
      </c>
      <c r="J106" s="501"/>
      <c r="K106" s="88" t="s">
        <v>839</v>
      </c>
      <c r="L106" s="78"/>
      <c r="M106" s="55"/>
      <c r="S106" s="5" t="str">
        <f t="shared" si="10"/>
        <v>Aceptable</v>
      </c>
    </row>
    <row r="107" spans="1:19" s="58" customFormat="1" ht="51" customHeight="1" x14ac:dyDescent="0.25">
      <c r="A107" s="38">
        <f t="shared" si="11"/>
        <v>89</v>
      </c>
      <c r="B107" s="501"/>
      <c r="C107" s="501"/>
      <c r="D107" s="52" t="s">
        <v>320</v>
      </c>
      <c r="E107" s="41" t="s">
        <v>240</v>
      </c>
      <c r="F107" s="103">
        <v>42370</v>
      </c>
      <c r="G107" s="50">
        <v>42735</v>
      </c>
      <c r="H107" s="544"/>
      <c r="I107" s="70">
        <v>1</v>
      </c>
      <c r="J107" s="501"/>
      <c r="K107" s="88" t="s">
        <v>316</v>
      </c>
      <c r="L107" s="78"/>
      <c r="M107" s="55"/>
      <c r="S107" s="5" t="str">
        <f t="shared" si="10"/>
        <v>Satisfactorio</v>
      </c>
    </row>
    <row r="108" spans="1:19" s="58" customFormat="1" ht="94.5" customHeight="1" x14ac:dyDescent="0.25">
      <c r="A108" s="38">
        <f t="shared" si="11"/>
        <v>90</v>
      </c>
      <c r="B108" s="501"/>
      <c r="C108" s="52" t="s">
        <v>321</v>
      </c>
      <c r="D108" s="52" t="s">
        <v>322</v>
      </c>
      <c r="E108" s="41" t="s">
        <v>240</v>
      </c>
      <c r="F108" s="103">
        <v>42370</v>
      </c>
      <c r="G108" s="50">
        <v>42735</v>
      </c>
      <c r="H108" s="296"/>
      <c r="I108" s="70">
        <v>0.7</v>
      </c>
      <c r="J108" s="501"/>
      <c r="K108" s="88" t="s">
        <v>840</v>
      </c>
      <c r="L108" s="78"/>
      <c r="M108" s="55"/>
      <c r="N108" s="56">
        <v>1</v>
      </c>
      <c r="O108" s="9" t="s">
        <v>324</v>
      </c>
      <c r="P108" s="44">
        <f t="shared" ref="P108:P116" si="14">IFERROR(IF(Q108="Porcentaje",H108,H108/N108),0)</f>
        <v>0</v>
      </c>
      <c r="Q108" s="57" t="s">
        <v>50</v>
      </c>
      <c r="R108" s="5" t="str">
        <f t="shared" ref="R108:R116" si="15">IF(P108&gt;=33%,"Satisfactorio",IF(P108&lt;10%,"Deficiente",IF(P108&gt;=10%,"Aceptable")))</f>
        <v>Deficiente</v>
      </c>
      <c r="S108" s="5" t="str">
        <f t="shared" si="10"/>
        <v>Satisfactorio</v>
      </c>
    </row>
    <row r="109" spans="1:19" s="58" customFormat="1" ht="38.25" customHeight="1" x14ac:dyDescent="0.25">
      <c r="A109" s="38">
        <f t="shared" si="11"/>
        <v>91</v>
      </c>
      <c r="B109" s="52" t="s">
        <v>325</v>
      </c>
      <c r="C109" s="39" t="s">
        <v>326</v>
      </c>
      <c r="D109" s="52" t="s">
        <v>327</v>
      </c>
      <c r="E109" s="102" t="s">
        <v>238</v>
      </c>
      <c r="F109" s="98">
        <v>42370</v>
      </c>
      <c r="G109" s="99">
        <v>42490</v>
      </c>
      <c r="H109" s="287">
        <v>1</v>
      </c>
      <c r="I109" s="338">
        <v>0.14285714285714285</v>
      </c>
      <c r="J109" s="112">
        <v>0.14285714285714285</v>
      </c>
      <c r="K109" s="78"/>
      <c r="L109" s="78"/>
      <c r="M109" s="55"/>
      <c r="N109" s="57">
        <v>7</v>
      </c>
      <c r="O109" s="9" t="s">
        <v>328</v>
      </c>
      <c r="P109" s="44">
        <f t="shared" si="14"/>
        <v>0.14285714285714285</v>
      </c>
      <c r="Q109" s="57" t="s">
        <v>30</v>
      </c>
      <c r="R109" s="5" t="str">
        <f t="shared" si="15"/>
        <v>Aceptable</v>
      </c>
      <c r="S109" s="5" t="str">
        <f t="shared" si="10"/>
        <v>Aceptable</v>
      </c>
    </row>
    <row r="110" spans="1:19" s="58" customFormat="1" ht="77.25" customHeight="1" x14ac:dyDescent="0.25">
      <c r="A110" s="38">
        <f t="shared" si="11"/>
        <v>92</v>
      </c>
      <c r="B110" s="52" t="s">
        <v>329</v>
      </c>
      <c r="C110" s="39" t="s">
        <v>330</v>
      </c>
      <c r="D110" s="52" t="s">
        <v>331</v>
      </c>
      <c r="E110" s="102" t="s">
        <v>238</v>
      </c>
      <c r="F110" s="98">
        <v>42370</v>
      </c>
      <c r="G110" s="99">
        <v>42490</v>
      </c>
      <c r="H110" s="287">
        <v>14</v>
      </c>
      <c r="I110" s="339">
        <v>1</v>
      </c>
      <c r="J110" s="113">
        <v>1</v>
      </c>
      <c r="K110" s="77" t="s">
        <v>332</v>
      </c>
      <c r="L110" s="78"/>
      <c r="M110" s="55"/>
      <c r="N110" s="57">
        <v>14</v>
      </c>
      <c r="O110" s="9" t="s">
        <v>333</v>
      </c>
      <c r="P110" s="44">
        <f t="shared" si="14"/>
        <v>1</v>
      </c>
      <c r="Q110" s="57" t="s">
        <v>30</v>
      </c>
      <c r="R110" s="5" t="str">
        <f t="shared" si="15"/>
        <v>Satisfactorio</v>
      </c>
      <c r="S110" s="5" t="str">
        <f t="shared" si="10"/>
        <v>Satisfactorio</v>
      </c>
    </row>
    <row r="111" spans="1:19" s="58" customFormat="1" ht="51" customHeight="1" x14ac:dyDescent="0.25">
      <c r="A111" s="38">
        <f t="shared" si="11"/>
        <v>93</v>
      </c>
      <c r="B111" s="501" t="s">
        <v>334</v>
      </c>
      <c r="C111" s="52" t="s">
        <v>335</v>
      </c>
      <c r="D111" s="52" t="s">
        <v>336</v>
      </c>
      <c r="E111" s="102" t="s">
        <v>238</v>
      </c>
      <c r="F111" s="98">
        <v>42370</v>
      </c>
      <c r="G111" s="99">
        <v>42490</v>
      </c>
      <c r="H111" s="287">
        <v>0</v>
      </c>
      <c r="I111" s="339">
        <v>0</v>
      </c>
      <c r="J111" s="500">
        <v>0.46</v>
      </c>
      <c r="K111" s="87" t="s">
        <v>337</v>
      </c>
      <c r="L111" s="78"/>
      <c r="M111" s="55"/>
      <c r="N111" s="57">
        <v>6</v>
      </c>
      <c r="O111" s="9" t="s">
        <v>338</v>
      </c>
      <c r="P111" s="44">
        <f t="shared" si="14"/>
        <v>0</v>
      </c>
      <c r="Q111" s="57" t="s">
        <v>30</v>
      </c>
      <c r="R111" s="5" t="str">
        <f t="shared" si="15"/>
        <v>Deficiente</v>
      </c>
      <c r="S111" s="5" t="str">
        <f t="shared" si="10"/>
        <v>Deficiente</v>
      </c>
    </row>
    <row r="112" spans="1:19" s="58" customFormat="1" ht="76.5" customHeight="1" x14ac:dyDescent="0.25">
      <c r="A112" s="38">
        <f t="shared" si="11"/>
        <v>94</v>
      </c>
      <c r="B112" s="501"/>
      <c r="C112" s="52" t="s">
        <v>339</v>
      </c>
      <c r="D112" s="52" t="s">
        <v>340</v>
      </c>
      <c r="E112" s="102" t="s">
        <v>238</v>
      </c>
      <c r="F112" s="98">
        <v>42370</v>
      </c>
      <c r="G112" s="99">
        <v>42490</v>
      </c>
      <c r="H112" s="287">
        <v>0</v>
      </c>
      <c r="I112" s="339">
        <v>0</v>
      </c>
      <c r="J112" s="501"/>
      <c r="K112" s="87" t="s">
        <v>337</v>
      </c>
      <c r="L112" s="78"/>
      <c r="M112" s="55"/>
      <c r="N112" s="57">
        <v>12</v>
      </c>
      <c r="O112" s="9" t="s">
        <v>341</v>
      </c>
      <c r="P112" s="44">
        <f t="shared" si="14"/>
        <v>0</v>
      </c>
      <c r="Q112" s="57" t="s">
        <v>30</v>
      </c>
      <c r="R112" s="5" t="str">
        <f t="shared" si="15"/>
        <v>Deficiente</v>
      </c>
      <c r="S112" s="5" t="str">
        <f t="shared" si="10"/>
        <v>Deficiente</v>
      </c>
    </row>
    <row r="113" spans="1:19" s="58" customFormat="1" ht="63.75" customHeight="1" x14ac:dyDescent="0.25">
      <c r="A113" s="38">
        <f t="shared" si="11"/>
        <v>95</v>
      </c>
      <c r="B113" s="501"/>
      <c r="C113" s="52" t="s">
        <v>342</v>
      </c>
      <c r="D113" s="52" t="s">
        <v>343</v>
      </c>
      <c r="E113" s="102" t="s">
        <v>238</v>
      </c>
      <c r="F113" s="98">
        <v>42370</v>
      </c>
      <c r="G113" s="99">
        <v>42490</v>
      </c>
      <c r="H113" s="287">
        <v>6</v>
      </c>
      <c r="I113" s="338">
        <v>1</v>
      </c>
      <c r="J113" s="501"/>
      <c r="K113" s="78"/>
      <c r="L113" s="78"/>
      <c r="M113" s="55"/>
      <c r="N113" s="57">
        <v>6</v>
      </c>
      <c r="O113" s="9" t="s">
        <v>344</v>
      </c>
      <c r="P113" s="44">
        <f t="shared" si="14"/>
        <v>1</v>
      </c>
      <c r="Q113" s="57" t="s">
        <v>30</v>
      </c>
      <c r="R113" s="5" t="str">
        <f t="shared" si="15"/>
        <v>Satisfactorio</v>
      </c>
      <c r="S113" s="5" t="str">
        <f t="shared" si="10"/>
        <v>Satisfactorio</v>
      </c>
    </row>
    <row r="114" spans="1:19" s="58" customFormat="1" ht="76.5" customHeight="1" x14ac:dyDescent="0.25">
      <c r="A114" s="38">
        <f t="shared" si="11"/>
        <v>96</v>
      </c>
      <c r="B114" s="501"/>
      <c r="C114" s="52" t="s">
        <v>345</v>
      </c>
      <c r="D114" s="52" t="s">
        <v>346</v>
      </c>
      <c r="E114" s="102" t="s">
        <v>238</v>
      </c>
      <c r="F114" s="98">
        <v>42370</v>
      </c>
      <c r="G114" s="99">
        <v>42490</v>
      </c>
      <c r="H114" s="287">
        <v>5</v>
      </c>
      <c r="I114" s="338">
        <v>0.83333333333333337</v>
      </c>
      <c r="J114" s="501"/>
      <c r="K114" s="78"/>
      <c r="L114" s="78"/>
      <c r="M114" s="55"/>
      <c r="N114" s="57">
        <v>12</v>
      </c>
      <c r="O114" s="9" t="s">
        <v>347</v>
      </c>
      <c r="P114" s="44">
        <f t="shared" si="14"/>
        <v>0.41666666666666669</v>
      </c>
      <c r="Q114" s="57" t="s">
        <v>30</v>
      </c>
      <c r="R114" s="5" t="str">
        <f t="shared" si="15"/>
        <v>Satisfactorio</v>
      </c>
      <c r="S114" s="5" t="str">
        <f t="shared" si="10"/>
        <v>Satisfactorio</v>
      </c>
    </row>
    <row r="115" spans="1:19" s="58" customFormat="1" ht="76.5" customHeight="1" x14ac:dyDescent="0.25">
      <c r="A115" s="38">
        <f t="shared" si="11"/>
        <v>97</v>
      </c>
      <c r="B115" s="52" t="s">
        <v>348</v>
      </c>
      <c r="C115" s="52" t="s">
        <v>349</v>
      </c>
      <c r="D115" s="52" t="s">
        <v>350</v>
      </c>
      <c r="E115" s="102" t="s">
        <v>238</v>
      </c>
      <c r="F115" s="98">
        <v>42370</v>
      </c>
      <c r="G115" s="99">
        <v>42490</v>
      </c>
      <c r="H115" s="287">
        <v>4</v>
      </c>
      <c r="I115" s="338">
        <v>0.33333333333333331</v>
      </c>
      <c r="J115" s="273">
        <v>0.33329999999999999</v>
      </c>
      <c r="K115" s="78"/>
      <c r="L115" s="78"/>
      <c r="M115" s="55"/>
      <c r="N115" s="57">
        <v>12</v>
      </c>
      <c r="O115" s="9" t="s">
        <v>351</v>
      </c>
      <c r="P115" s="44">
        <f t="shared" si="14"/>
        <v>0.33333333333333331</v>
      </c>
      <c r="Q115" s="57" t="s">
        <v>30</v>
      </c>
      <c r="R115" s="5" t="str">
        <f t="shared" si="15"/>
        <v>Satisfactorio</v>
      </c>
      <c r="S115" s="5" t="str">
        <f t="shared" si="10"/>
        <v>Satisfactorio</v>
      </c>
    </row>
    <row r="116" spans="1:19" s="58" customFormat="1" ht="51" customHeight="1" x14ac:dyDescent="0.25">
      <c r="A116" s="38">
        <f t="shared" si="11"/>
        <v>98</v>
      </c>
      <c r="B116" s="501" t="s">
        <v>352</v>
      </c>
      <c r="C116" s="501" t="s">
        <v>353</v>
      </c>
      <c r="D116" s="52" t="s">
        <v>354</v>
      </c>
      <c r="E116" s="102" t="s">
        <v>238</v>
      </c>
      <c r="F116" s="98">
        <v>42370</v>
      </c>
      <c r="G116" s="99">
        <v>42490</v>
      </c>
      <c r="H116" s="545">
        <v>0.33</v>
      </c>
      <c r="I116" s="338">
        <v>0.33</v>
      </c>
      <c r="J116" s="500">
        <v>0.33</v>
      </c>
      <c r="K116" s="52" t="s">
        <v>355</v>
      </c>
      <c r="L116" s="78"/>
      <c r="M116" s="55"/>
      <c r="N116" s="56">
        <v>1</v>
      </c>
      <c r="O116" s="9" t="s">
        <v>356</v>
      </c>
      <c r="P116" s="44">
        <f t="shared" si="14"/>
        <v>0.33</v>
      </c>
      <c r="Q116" s="57" t="s">
        <v>50</v>
      </c>
      <c r="R116" s="5" t="str">
        <f t="shared" si="15"/>
        <v>Satisfactorio</v>
      </c>
      <c r="S116" s="5" t="str">
        <f t="shared" si="10"/>
        <v>Satisfactorio</v>
      </c>
    </row>
    <row r="117" spans="1:19" s="58" customFormat="1" ht="25.5" customHeight="1" x14ac:dyDescent="0.25">
      <c r="A117" s="38">
        <f t="shared" si="11"/>
        <v>99</v>
      </c>
      <c r="B117" s="501"/>
      <c r="C117" s="501"/>
      <c r="D117" s="52" t="s">
        <v>357</v>
      </c>
      <c r="E117" s="102" t="s">
        <v>238</v>
      </c>
      <c r="F117" s="98">
        <v>42370</v>
      </c>
      <c r="G117" s="99">
        <v>42490</v>
      </c>
      <c r="H117" s="546"/>
      <c r="I117" s="338">
        <v>0.33</v>
      </c>
      <c r="J117" s="501"/>
      <c r="K117" s="52" t="s">
        <v>358</v>
      </c>
      <c r="L117" s="78"/>
      <c r="M117" s="55"/>
      <c r="S117" s="5" t="str">
        <f t="shared" si="10"/>
        <v>Satisfactorio</v>
      </c>
    </row>
    <row r="118" spans="1:19" s="58" customFormat="1" ht="25.5" customHeight="1" x14ac:dyDescent="0.25">
      <c r="A118" s="38">
        <f t="shared" si="11"/>
        <v>100</v>
      </c>
      <c r="B118" s="501"/>
      <c r="C118" s="501"/>
      <c r="D118" s="52" t="s">
        <v>359</v>
      </c>
      <c r="E118" s="102" t="s">
        <v>238</v>
      </c>
      <c r="F118" s="98">
        <v>42370</v>
      </c>
      <c r="G118" s="99">
        <v>42490</v>
      </c>
      <c r="H118" s="537"/>
      <c r="I118" s="338">
        <v>0.33</v>
      </c>
      <c r="J118" s="501"/>
      <c r="K118" s="52" t="s">
        <v>360</v>
      </c>
      <c r="L118" s="78"/>
      <c r="M118" s="55"/>
      <c r="S118" s="5" t="str">
        <f t="shared" si="10"/>
        <v>Satisfactorio</v>
      </c>
    </row>
    <row r="119" spans="1:19" s="58" customFormat="1" ht="38.25" customHeight="1" x14ac:dyDescent="0.25">
      <c r="A119" s="38">
        <f t="shared" si="11"/>
        <v>101</v>
      </c>
      <c r="B119" s="52" t="s">
        <v>361</v>
      </c>
      <c r="C119" s="52" t="s">
        <v>362</v>
      </c>
      <c r="D119" s="52" t="s">
        <v>363</v>
      </c>
      <c r="E119" s="102" t="s">
        <v>238</v>
      </c>
      <c r="F119" s="98">
        <v>42370</v>
      </c>
      <c r="G119" s="99">
        <v>42490</v>
      </c>
      <c r="H119" s="294">
        <v>0</v>
      </c>
      <c r="I119" s="339">
        <v>0</v>
      </c>
      <c r="J119" s="113">
        <v>0</v>
      </c>
      <c r="K119" s="87" t="s">
        <v>364</v>
      </c>
      <c r="L119" s="78"/>
      <c r="M119" s="55"/>
      <c r="N119" s="57">
        <v>5</v>
      </c>
      <c r="O119" s="9" t="s">
        <v>365</v>
      </c>
      <c r="P119" s="44">
        <f t="shared" ref="P119:P129" si="16">IFERROR(IF(Q119="Porcentaje",H119,H119/N119),0)</f>
        <v>0</v>
      </c>
      <c r="Q119" s="57" t="s">
        <v>30</v>
      </c>
      <c r="R119" s="5" t="str">
        <f t="shared" ref="R119:R129" si="17">IF(P119&gt;=33%,"Satisfactorio",IF(P119&lt;10%,"Deficiente",IF(P119&gt;=10%,"Aceptable")))</f>
        <v>Deficiente</v>
      </c>
      <c r="S119" s="5" t="str">
        <f t="shared" si="10"/>
        <v>Deficiente</v>
      </c>
    </row>
    <row r="120" spans="1:19" s="58" customFormat="1" ht="38.25" customHeight="1" x14ac:dyDescent="0.25">
      <c r="A120" s="38">
        <f t="shared" si="11"/>
        <v>102</v>
      </c>
      <c r="B120" s="52" t="s">
        <v>366</v>
      </c>
      <c r="C120" s="52" t="s">
        <v>367</v>
      </c>
      <c r="D120" s="52" t="s">
        <v>368</v>
      </c>
      <c r="E120" s="102" t="s">
        <v>238</v>
      </c>
      <c r="F120" s="98">
        <v>42370</v>
      </c>
      <c r="G120" s="99">
        <v>42490</v>
      </c>
      <c r="H120" s="294">
        <v>2</v>
      </c>
      <c r="I120" s="293">
        <v>0.2</v>
      </c>
      <c r="J120" s="79">
        <v>0.2</v>
      </c>
      <c r="K120" s="87" t="s">
        <v>369</v>
      </c>
      <c r="L120" s="78"/>
      <c r="M120" s="55"/>
      <c r="N120" s="57">
        <v>5</v>
      </c>
      <c r="O120" s="9" t="s">
        <v>370</v>
      </c>
      <c r="P120" s="44">
        <f t="shared" si="16"/>
        <v>0.4</v>
      </c>
      <c r="Q120" s="57" t="s">
        <v>30</v>
      </c>
      <c r="R120" s="5" t="str">
        <f t="shared" si="17"/>
        <v>Satisfactorio</v>
      </c>
      <c r="S120" s="5" t="str">
        <f t="shared" si="10"/>
        <v>Aceptable</v>
      </c>
    </row>
    <row r="121" spans="1:19" s="58" customFormat="1" ht="114" customHeight="1" x14ac:dyDescent="0.25">
      <c r="A121" s="38">
        <f t="shared" si="11"/>
        <v>103</v>
      </c>
      <c r="B121" s="501" t="s">
        <v>371</v>
      </c>
      <c r="C121" s="106" t="s">
        <v>372</v>
      </c>
      <c r="D121" s="106" t="s">
        <v>373</v>
      </c>
      <c r="E121" s="102" t="s">
        <v>238</v>
      </c>
      <c r="F121" s="98">
        <v>42370</v>
      </c>
      <c r="G121" s="99">
        <v>42490</v>
      </c>
      <c r="H121" s="294">
        <v>0</v>
      </c>
      <c r="I121" s="293">
        <v>0.1</v>
      </c>
      <c r="J121" s="500">
        <v>0.35</v>
      </c>
      <c r="K121" s="87" t="s">
        <v>801</v>
      </c>
      <c r="L121" s="78"/>
      <c r="M121" s="55"/>
      <c r="N121" s="56">
        <v>1</v>
      </c>
      <c r="O121" s="9" t="s">
        <v>374</v>
      </c>
      <c r="P121" s="44">
        <f t="shared" si="16"/>
        <v>0</v>
      </c>
      <c r="Q121" s="57" t="s">
        <v>50</v>
      </c>
      <c r="R121" s="5" t="str">
        <f t="shared" si="17"/>
        <v>Deficiente</v>
      </c>
      <c r="S121" s="5" t="str">
        <f t="shared" si="10"/>
        <v>Aceptable</v>
      </c>
    </row>
    <row r="122" spans="1:19" s="58" customFormat="1" ht="102" customHeight="1" x14ac:dyDescent="0.25">
      <c r="A122" s="38">
        <f t="shared" si="11"/>
        <v>104</v>
      </c>
      <c r="B122" s="501"/>
      <c r="C122" s="52" t="s">
        <v>375</v>
      </c>
      <c r="D122" s="52" t="s">
        <v>376</v>
      </c>
      <c r="E122" s="102" t="s">
        <v>238</v>
      </c>
      <c r="F122" s="98">
        <v>42370</v>
      </c>
      <c r="G122" s="99">
        <v>42490</v>
      </c>
      <c r="H122" s="294">
        <v>0</v>
      </c>
      <c r="I122" s="293">
        <v>0.3</v>
      </c>
      <c r="J122" s="501"/>
      <c r="K122" s="87" t="s">
        <v>377</v>
      </c>
      <c r="L122" s="78"/>
      <c r="M122" s="55"/>
      <c r="N122" s="57">
        <v>10</v>
      </c>
      <c r="O122" s="9" t="s">
        <v>378</v>
      </c>
      <c r="P122" s="44">
        <f t="shared" si="16"/>
        <v>0</v>
      </c>
      <c r="Q122" s="57" t="s">
        <v>30</v>
      </c>
      <c r="R122" s="5" t="str">
        <f t="shared" si="17"/>
        <v>Deficiente</v>
      </c>
      <c r="S122" s="5" t="str">
        <f t="shared" si="10"/>
        <v>Aceptable</v>
      </c>
    </row>
    <row r="123" spans="1:19" s="58" customFormat="1" ht="51" customHeight="1" x14ac:dyDescent="0.25">
      <c r="A123" s="38">
        <f t="shared" si="11"/>
        <v>105</v>
      </c>
      <c r="B123" s="501"/>
      <c r="C123" s="52" t="s">
        <v>379</v>
      </c>
      <c r="D123" s="52" t="s">
        <v>380</v>
      </c>
      <c r="E123" s="102" t="s">
        <v>238</v>
      </c>
      <c r="F123" s="98">
        <v>42370</v>
      </c>
      <c r="G123" s="99">
        <v>42490</v>
      </c>
      <c r="H123" s="293">
        <v>0.66</v>
      </c>
      <c r="I123" s="293">
        <v>0.66</v>
      </c>
      <c r="J123" s="501"/>
      <c r="K123" s="87" t="s">
        <v>802</v>
      </c>
      <c r="L123" s="78"/>
      <c r="M123" s="55"/>
      <c r="N123" s="56">
        <v>1</v>
      </c>
      <c r="O123" s="9" t="s">
        <v>381</v>
      </c>
      <c r="P123" s="44">
        <f t="shared" si="16"/>
        <v>0.66</v>
      </c>
      <c r="Q123" s="57" t="s">
        <v>50</v>
      </c>
      <c r="R123" s="5" t="str">
        <f t="shared" si="17"/>
        <v>Satisfactorio</v>
      </c>
      <c r="S123" s="5" t="str">
        <f t="shared" si="10"/>
        <v>Satisfactorio</v>
      </c>
    </row>
    <row r="124" spans="1:19" s="58" customFormat="1" ht="38.25" customHeight="1" x14ac:dyDescent="0.25">
      <c r="A124" s="38">
        <f t="shared" si="11"/>
        <v>106</v>
      </c>
      <c r="B124" s="501" t="s">
        <v>382</v>
      </c>
      <c r="C124" s="52" t="s">
        <v>383</v>
      </c>
      <c r="D124" s="52" t="s">
        <v>384</v>
      </c>
      <c r="E124" s="102" t="s">
        <v>238</v>
      </c>
      <c r="F124" s="98">
        <v>42370</v>
      </c>
      <c r="G124" s="99">
        <v>42490</v>
      </c>
      <c r="H124" s="294">
        <v>0</v>
      </c>
      <c r="I124" s="340">
        <v>0.1</v>
      </c>
      <c r="J124" s="500">
        <v>0.48</v>
      </c>
      <c r="K124" s="87" t="s">
        <v>385</v>
      </c>
      <c r="L124" s="78"/>
      <c r="M124" s="55"/>
      <c r="N124" s="57">
        <v>12</v>
      </c>
      <c r="O124" s="9" t="s">
        <v>386</v>
      </c>
      <c r="P124" s="44">
        <f t="shared" si="16"/>
        <v>0</v>
      </c>
      <c r="Q124" s="57" t="s">
        <v>30</v>
      </c>
      <c r="R124" s="5" t="str">
        <f t="shared" si="17"/>
        <v>Deficiente</v>
      </c>
      <c r="S124" s="5" t="str">
        <f t="shared" si="10"/>
        <v>Aceptable</v>
      </c>
    </row>
    <row r="125" spans="1:19" s="58" customFormat="1" ht="153" customHeight="1" x14ac:dyDescent="0.25">
      <c r="A125" s="38">
        <f t="shared" si="11"/>
        <v>107</v>
      </c>
      <c r="B125" s="501"/>
      <c r="C125" s="52" t="s">
        <v>387</v>
      </c>
      <c r="D125" s="52" t="s">
        <v>388</v>
      </c>
      <c r="E125" s="102" t="s">
        <v>238</v>
      </c>
      <c r="F125" s="98">
        <v>42370</v>
      </c>
      <c r="G125" s="99">
        <v>42490</v>
      </c>
      <c r="H125" s="294">
        <v>2</v>
      </c>
      <c r="I125" s="340">
        <v>0.33</v>
      </c>
      <c r="J125" s="501"/>
      <c r="K125" s="87" t="s">
        <v>389</v>
      </c>
      <c r="L125" s="87" t="s">
        <v>390</v>
      </c>
      <c r="M125" s="55"/>
      <c r="N125" s="57">
        <v>129</v>
      </c>
      <c r="O125" s="9" t="s">
        <v>391</v>
      </c>
      <c r="P125" s="44">
        <f t="shared" si="16"/>
        <v>1.5503875968992248E-2</v>
      </c>
      <c r="Q125" s="57" t="s">
        <v>30</v>
      </c>
      <c r="R125" s="5" t="str">
        <f t="shared" si="17"/>
        <v>Deficiente</v>
      </c>
      <c r="S125" s="5" t="str">
        <f t="shared" si="10"/>
        <v>Satisfactorio</v>
      </c>
    </row>
    <row r="126" spans="1:19" s="58" customFormat="1" ht="51" customHeight="1" x14ac:dyDescent="0.25">
      <c r="A126" s="38">
        <f t="shared" si="11"/>
        <v>108</v>
      </c>
      <c r="B126" s="501"/>
      <c r="C126" s="52" t="s">
        <v>392</v>
      </c>
      <c r="D126" s="52" t="s">
        <v>393</v>
      </c>
      <c r="E126" s="102" t="s">
        <v>238</v>
      </c>
      <c r="F126" s="98">
        <v>42370</v>
      </c>
      <c r="G126" s="99">
        <v>42490</v>
      </c>
      <c r="H126" s="294">
        <v>1</v>
      </c>
      <c r="I126" s="340">
        <v>1</v>
      </c>
      <c r="J126" s="501"/>
      <c r="K126" s="87" t="s">
        <v>803</v>
      </c>
      <c r="L126" s="78"/>
      <c r="M126" s="55"/>
      <c r="N126" s="57">
        <v>2</v>
      </c>
      <c r="O126" s="9" t="s">
        <v>394</v>
      </c>
      <c r="P126" s="44">
        <f t="shared" si="16"/>
        <v>0.5</v>
      </c>
      <c r="Q126" s="57" t="s">
        <v>30</v>
      </c>
      <c r="R126" s="5" t="str">
        <f t="shared" si="17"/>
        <v>Satisfactorio</v>
      </c>
      <c r="S126" s="5" t="str">
        <f t="shared" si="10"/>
        <v>Satisfactorio</v>
      </c>
    </row>
    <row r="127" spans="1:19" s="58" customFormat="1" ht="102" customHeight="1" x14ac:dyDescent="0.25">
      <c r="A127" s="38">
        <f t="shared" si="11"/>
        <v>109</v>
      </c>
      <c r="B127" s="493" t="s">
        <v>395</v>
      </c>
      <c r="C127" s="52" t="s">
        <v>396</v>
      </c>
      <c r="D127" s="52" t="s">
        <v>397</v>
      </c>
      <c r="E127" s="102" t="s">
        <v>238</v>
      </c>
      <c r="F127" s="98">
        <v>42370</v>
      </c>
      <c r="G127" s="99">
        <v>42490</v>
      </c>
      <c r="H127" s="293">
        <v>0</v>
      </c>
      <c r="I127" s="293">
        <v>0.3</v>
      </c>
      <c r="J127" s="492">
        <v>0.65</v>
      </c>
      <c r="K127" s="87" t="s">
        <v>804</v>
      </c>
      <c r="L127" s="78"/>
      <c r="M127" s="55"/>
      <c r="N127" s="56">
        <v>1</v>
      </c>
      <c r="O127" s="9" t="s">
        <v>398</v>
      </c>
      <c r="P127" s="44">
        <f t="shared" si="16"/>
        <v>0</v>
      </c>
      <c r="Q127" s="57" t="s">
        <v>50</v>
      </c>
      <c r="R127" s="5" t="str">
        <f t="shared" si="17"/>
        <v>Deficiente</v>
      </c>
      <c r="S127" s="5" t="str">
        <f t="shared" si="10"/>
        <v>Aceptable</v>
      </c>
    </row>
    <row r="128" spans="1:19" s="58" customFormat="1" ht="89.25" customHeight="1" x14ac:dyDescent="0.25">
      <c r="A128" s="38">
        <f t="shared" si="11"/>
        <v>110</v>
      </c>
      <c r="B128" s="493"/>
      <c r="C128" s="52" t="s">
        <v>399</v>
      </c>
      <c r="D128" s="52" t="s">
        <v>400</v>
      </c>
      <c r="E128" s="102" t="s">
        <v>238</v>
      </c>
      <c r="F128" s="98">
        <v>42370</v>
      </c>
      <c r="G128" s="99">
        <v>42490</v>
      </c>
      <c r="H128" s="294">
        <v>0</v>
      </c>
      <c r="I128" s="293">
        <v>1</v>
      </c>
      <c r="J128" s="493"/>
      <c r="K128" s="87" t="s">
        <v>805</v>
      </c>
      <c r="L128" s="78"/>
      <c r="M128" s="55"/>
      <c r="N128" s="57">
        <v>1</v>
      </c>
      <c r="O128" s="9" t="s">
        <v>401</v>
      </c>
      <c r="P128" s="44">
        <f t="shared" si="16"/>
        <v>0</v>
      </c>
      <c r="Q128" s="57" t="s">
        <v>30</v>
      </c>
      <c r="R128" s="5" t="str">
        <f t="shared" si="17"/>
        <v>Deficiente</v>
      </c>
      <c r="S128" s="5" t="str">
        <f t="shared" si="10"/>
        <v>Satisfactorio</v>
      </c>
    </row>
    <row r="129" spans="1:19" s="58" customFormat="1" ht="64.5" customHeight="1" x14ac:dyDescent="0.25">
      <c r="A129" s="38">
        <f t="shared" si="11"/>
        <v>111</v>
      </c>
      <c r="B129" s="538" t="s">
        <v>402</v>
      </c>
      <c r="C129" s="497" t="s">
        <v>403</v>
      </c>
      <c r="D129" s="114" t="s">
        <v>404</v>
      </c>
      <c r="E129" s="94" t="s">
        <v>405</v>
      </c>
      <c r="F129" s="103">
        <v>42370</v>
      </c>
      <c r="G129" s="104">
        <v>42735</v>
      </c>
      <c r="H129" s="540">
        <v>0.33</v>
      </c>
      <c r="I129" s="289">
        <v>0.33</v>
      </c>
      <c r="J129" s="494">
        <v>0.33</v>
      </c>
      <c r="K129" s="77" t="s">
        <v>749</v>
      </c>
      <c r="L129" s="78"/>
      <c r="M129" s="55"/>
      <c r="N129" s="56">
        <v>1</v>
      </c>
      <c r="O129" s="9" t="s">
        <v>406</v>
      </c>
      <c r="P129" s="44">
        <f t="shared" si="16"/>
        <v>0.33</v>
      </c>
      <c r="Q129" s="57" t="s">
        <v>50</v>
      </c>
      <c r="R129" s="5" t="str">
        <f t="shared" si="17"/>
        <v>Satisfactorio</v>
      </c>
      <c r="S129" s="5" t="str">
        <f t="shared" si="10"/>
        <v>Satisfactorio</v>
      </c>
    </row>
    <row r="130" spans="1:19" s="58" customFormat="1" ht="54" customHeight="1" x14ac:dyDescent="0.25">
      <c r="A130" s="38">
        <f t="shared" si="11"/>
        <v>112</v>
      </c>
      <c r="B130" s="539"/>
      <c r="C130" s="539"/>
      <c r="D130" s="114" t="s">
        <v>407</v>
      </c>
      <c r="E130" s="94" t="s">
        <v>405</v>
      </c>
      <c r="F130" s="103">
        <v>42370</v>
      </c>
      <c r="G130" s="104">
        <v>42735</v>
      </c>
      <c r="H130" s="541"/>
      <c r="I130" s="289">
        <v>0.33</v>
      </c>
      <c r="J130" s="495"/>
      <c r="K130" s="87" t="s">
        <v>750</v>
      </c>
      <c r="L130" s="78"/>
      <c r="M130" s="55"/>
      <c r="S130" s="5" t="str">
        <f t="shared" si="10"/>
        <v>Satisfactorio</v>
      </c>
    </row>
    <row r="131" spans="1:19" s="58" customFormat="1" ht="63.75" customHeight="1" x14ac:dyDescent="0.25">
      <c r="A131" s="38">
        <f t="shared" si="11"/>
        <v>113</v>
      </c>
      <c r="B131" s="497" t="s">
        <v>408</v>
      </c>
      <c r="C131" s="497" t="s">
        <v>409</v>
      </c>
      <c r="D131" s="114" t="s">
        <v>410</v>
      </c>
      <c r="E131" s="94" t="s">
        <v>405</v>
      </c>
      <c r="F131" s="103">
        <v>42370</v>
      </c>
      <c r="G131" s="104">
        <v>42735</v>
      </c>
      <c r="H131" s="540">
        <v>0.33</v>
      </c>
      <c r="I131" s="289">
        <v>0.33</v>
      </c>
      <c r="J131" s="496">
        <v>0.33</v>
      </c>
      <c r="K131" s="87" t="s">
        <v>751</v>
      </c>
      <c r="L131" s="78"/>
      <c r="M131" s="55"/>
      <c r="N131" s="56">
        <v>1</v>
      </c>
      <c r="O131" s="9" t="s">
        <v>411</v>
      </c>
      <c r="P131" s="44">
        <f>IFERROR(IF(Q131="Porcentaje",H131,H131/N131),0)</f>
        <v>0.33</v>
      </c>
      <c r="Q131" s="57" t="s">
        <v>50</v>
      </c>
      <c r="R131" s="5" t="str">
        <f>IF(P131&gt;=33%,"Satisfactorio",IF(P131&lt;10%,"Deficiente",IF(P131&gt;=10%,"Aceptable")))</f>
        <v>Satisfactorio</v>
      </c>
      <c r="S131" s="5" t="str">
        <f t="shared" si="10"/>
        <v>Satisfactorio</v>
      </c>
    </row>
    <row r="132" spans="1:19" s="58" customFormat="1" ht="76.5" customHeight="1" x14ac:dyDescent="0.25">
      <c r="A132" s="38">
        <f t="shared" si="11"/>
        <v>114</v>
      </c>
      <c r="B132" s="497"/>
      <c r="C132" s="497"/>
      <c r="D132" s="116" t="s">
        <v>412</v>
      </c>
      <c r="E132" s="94" t="s">
        <v>405</v>
      </c>
      <c r="F132" s="103">
        <v>42370</v>
      </c>
      <c r="G132" s="104">
        <v>42735</v>
      </c>
      <c r="H132" s="541"/>
      <c r="I132" s="289">
        <v>0.33</v>
      </c>
      <c r="J132" s="497"/>
      <c r="K132" s="87" t="s">
        <v>752</v>
      </c>
      <c r="L132" s="78"/>
      <c r="M132" s="55"/>
      <c r="S132" s="5" t="str">
        <f t="shared" si="10"/>
        <v>Satisfactorio</v>
      </c>
    </row>
    <row r="133" spans="1:19" s="58" customFormat="1" ht="67.5" customHeight="1" x14ac:dyDescent="0.25">
      <c r="A133" s="38">
        <f t="shared" si="11"/>
        <v>115</v>
      </c>
      <c r="B133" s="497" t="s">
        <v>413</v>
      </c>
      <c r="C133" s="497" t="s">
        <v>414</v>
      </c>
      <c r="D133" s="114" t="s">
        <v>415</v>
      </c>
      <c r="E133" s="94" t="s">
        <v>405</v>
      </c>
      <c r="F133" s="103">
        <v>42370</v>
      </c>
      <c r="G133" s="104">
        <v>42735</v>
      </c>
      <c r="H133" s="540">
        <v>0.33</v>
      </c>
      <c r="I133" s="289">
        <v>0.33</v>
      </c>
      <c r="J133" s="496">
        <v>0.33</v>
      </c>
      <c r="K133" s="87" t="s">
        <v>753</v>
      </c>
      <c r="L133" s="78"/>
      <c r="M133" s="55"/>
      <c r="N133" s="56">
        <v>1</v>
      </c>
      <c r="O133" s="9" t="s">
        <v>416</v>
      </c>
      <c r="P133" s="44">
        <f>IFERROR(IF(Q133="Porcentaje",H133,H133/N133),0)</f>
        <v>0.33</v>
      </c>
      <c r="Q133" s="57" t="s">
        <v>50</v>
      </c>
      <c r="R133" s="5" t="str">
        <f>IF(P133&gt;=33%,"Satisfactorio",IF(P133&lt;10%,"Deficiente",IF(P133&gt;=10%,"Aceptable")))</f>
        <v>Satisfactorio</v>
      </c>
      <c r="S133" s="5" t="str">
        <f t="shared" si="10"/>
        <v>Satisfactorio</v>
      </c>
    </row>
    <row r="134" spans="1:19" s="58" customFormat="1" ht="27" customHeight="1" x14ac:dyDescent="0.25">
      <c r="A134" s="38">
        <f t="shared" si="11"/>
        <v>116</v>
      </c>
      <c r="B134" s="497"/>
      <c r="C134" s="497"/>
      <c r="D134" s="116" t="s">
        <v>417</v>
      </c>
      <c r="E134" s="94" t="s">
        <v>405</v>
      </c>
      <c r="F134" s="103">
        <v>42370</v>
      </c>
      <c r="G134" s="104">
        <v>42735</v>
      </c>
      <c r="H134" s="541"/>
      <c r="I134" s="289">
        <v>0.33</v>
      </c>
      <c r="J134" s="497"/>
      <c r="K134" s="87" t="s">
        <v>754</v>
      </c>
      <c r="L134" s="78"/>
      <c r="M134" s="55"/>
      <c r="S134" s="5" t="str">
        <f t="shared" si="10"/>
        <v>Satisfactorio</v>
      </c>
    </row>
    <row r="135" spans="1:19" s="58" customFormat="1" ht="81" customHeight="1" x14ac:dyDescent="0.25">
      <c r="A135" s="38">
        <f t="shared" si="11"/>
        <v>117</v>
      </c>
      <c r="B135" s="116" t="s">
        <v>418</v>
      </c>
      <c r="C135" s="117" t="s">
        <v>419</v>
      </c>
      <c r="D135" s="116" t="s">
        <v>420</v>
      </c>
      <c r="E135" s="94" t="s">
        <v>405</v>
      </c>
      <c r="F135" s="103">
        <v>42370</v>
      </c>
      <c r="G135" s="104">
        <v>42735</v>
      </c>
      <c r="H135" s="290">
        <v>0.21</v>
      </c>
      <c r="I135" s="289">
        <v>0.33</v>
      </c>
      <c r="J135" s="115">
        <v>0.33</v>
      </c>
      <c r="K135" s="87" t="s">
        <v>755</v>
      </c>
      <c r="L135" s="78"/>
      <c r="M135" s="55"/>
      <c r="N135" s="56">
        <v>1</v>
      </c>
      <c r="O135" s="9" t="s">
        <v>421</v>
      </c>
      <c r="P135" s="44">
        <f t="shared" ref="P135:P140" si="18">IFERROR(IF(Q135="Porcentaje",H135,H135/N135),0)</f>
        <v>0.21</v>
      </c>
      <c r="Q135" s="57" t="s">
        <v>50</v>
      </c>
      <c r="R135" s="5" t="str">
        <f>IF(P135&gt;=33%,"Satisfactorio",IF(P135&lt;10%,"Deficiente",IF(P135&gt;=10%,"Aceptable")))</f>
        <v>Aceptable</v>
      </c>
      <c r="S135" s="5" t="str">
        <f t="shared" si="10"/>
        <v>Satisfactorio</v>
      </c>
    </row>
    <row r="136" spans="1:19" s="58" customFormat="1" ht="64.5" customHeight="1" x14ac:dyDescent="0.25">
      <c r="A136" s="38">
        <f t="shared" si="11"/>
        <v>118</v>
      </c>
      <c r="B136" s="116" t="s">
        <v>422</v>
      </c>
      <c r="C136" s="118" t="s">
        <v>423</v>
      </c>
      <c r="D136" s="119" t="s">
        <v>424</v>
      </c>
      <c r="E136" s="94" t="s">
        <v>405</v>
      </c>
      <c r="F136" s="103">
        <v>42370</v>
      </c>
      <c r="G136" s="104">
        <v>42735</v>
      </c>
      <c r="H136" s="289">
        <v>0.28000000000000003</v>
      </c>
      <c r="I136" s="289">
        <v>0.33</v>
      </c>
      <c r="J136" s="115">
        <v>0.33</v>
      </c>
      <c r="K136" s="77" t="s">
        <v>756</v>
      </c>
      <c r="L136" s="78"/>
      <c r="M136" s="55"/>
      <c r="N136" s="56">
        <v>1</v>
      </c>
      <c r="O136" s="9" t="s">
        <v>425</v>
      </c>
      <c r="P136" s="44">
        <f t="shared" si="18"/>
        <v>0.28000000000000003</v>
      </c>
      <c r="Q136" s="57" t="s">
        <v>50</v>
      </c>
      <c r="R136" s="5" t="str">
        <f>IF(P136&gt;=33%,"Satisfactorio",IF(P136&lt;10%,"Deficiente",IF(P136&gt;=10%,"Aceptable")))</f>
        <v>Aceptable</v>
      </c>
      <c r="S136" s="5" t="str">
        <f t="shared" si="10"/>
        <v>Satisfactorio</v>
      </c>
    </row>
    <row r="137" spans="1:19" ht="25.5" customHeight="1" x14ac:dyDescent="0.2">
      <c r="A137" s="38">
        <f t="shared" si="11"/>
        <v>119</v>
      </c>
      <c r="B137" s="499" t="s">
        <v>426</v>
      </c>
      <c r="C137" s="120" t="s">
        <v>427</v>
      </c>
      <c r="D137" s="121" t="s">
        <v>428</v>
      </c>
      <c r="E137" s="76" t="s">
        <v>28</v>
      </c>
      <c r="F137" s="50">
        <v>42370</v>
      </c>
      <c r="G137" s="50">
        <v>42490</v>
      </c>
      <c r="H137" s="298">
        <v>1</v>
      </c>
      <c r="I137" s="298">
        <v>1</v>
      </c>
      <c r="J137" s="498">
        <v>0.6</v>
      </c>
      <c r="K137" s="77" t="s">
        <v>429</v>
      </c>
      <c r="L137" s="105" t="s">
        <v>430</v>
      </c>
      <c r="M137" s="28"/>
      <c r="N137" s="48">
        <v>1</v>
      </c>
      <c r="O137" s="9" t="s">
        <v>431</v>
      </c>
      <c r="P137" s="44">
        <f t="shared" si="18"/>
        <v>1</v>
      </c>
      <c r="Q137" s="57" t="s">
        <v>50</v>
      </c>
      <c r="R137" s="5" t="str">
        <f>IF(P137&gt;=33%,"Satisfactorio",IF(P137&lt;10%,"Deficiente",IF(P137&gt;=10%,"Aceptable")))</f>
        <v>Satisfactorio</v>
      </c>
      <c r="S137" s="5" t="str">
        <f t="shared" si="10"/>
        <v>Satisfactorio</v>
      </c>
    </row>
    <row r="138" spans="1:19" ht="51" customHeight="1" x14ac:dyDescent="0.2">
      <c r="A138" s="38">
        <f t="shared" si="11"/>
        <v>120</v>
      </c>
      <c r="B138" s="499"/>
      <c r="C138" s="120" t="s">
        <v>432</v>
      </c>
      <c r="D138" s="121" t="s">
        <v>433</v>
      </c>
      <c r="E138" s="76" t="s">
        <v>28</v>
      </c>
      <c r="F138" s="50">
        <v>42370</v>
      </c>
      <c r="G138" s="50">
        <v>42735</v>
      </c>
      <c r="H138" s="297">
        <v>1</v>
      </c>
      <c r="I138" s="298">
        <v>0.67</v>
      </c>
      <c r="J138" s="499"/>
      <c r="K138" s="43" t="s">
        <v>761</v>
      </c>
      <c r="L138" s="105" t="s">
        <v>430</v>
      </c>
      <c r="M138" s="28"/>
      <c r="N138" s="5">
        <v>3</v>
      </c>
      <c r="O138" s="9" t="s">
        <v>434</v>
      </c>
      <c r="P138" s="44">
        <f t="shared" si="18"/>
        <v>0.33333333333333331</v>
      </c>
      <c r="Q138" s="5" t="s">
        <v>30</v>
      </c>
      <c r="R138" s="5" t="str">
        <f>IF(P138&gt;=33%,"Satisfactorio",IF(P138&lt;10%,"Deficiente",IF(P138&gt;=10%,"Aceptable")))</f>
        <v>Satisfactorio</v>
      </c>
      <c r="S138" s="5" t="str">
        <f t="shared" si="10"/>
        <v>Satisfactorio</v>
      </c>
    </row>
    <row r="139" spans="1:19" ht="51" customHeight="1" x14ac:dyDescent="0.2">
      <c r="A139" s="38"/>
      <c r="B139" s="499"/>
      <c r="C139" s="120" t="s">
        <v>732</v>
      </c>
      <c r="D139" s="120" t="s">
        <v>733</v>
      </c>
      <c r="E139" s="120" t="s">
        <v>734</v>
      </c>
      <c r="F139" s="50"/>
      <c r="G139" s="50"/>
      <c r="H139" s="123"/>
      <c r="I139" s="122"/>
      <c r="J139" s="499"/>
      <c r="K139" s="87" t="s">
        <v>765</v>
      </c>
      <c r="L139" s="105" t="s">
        <v>430</v>
      </c>
      <c r="M139" s="28"/>
      <c r="O139" s="9"/>
      <c r="P139" s="44"/>
      <c r="R139" s="5"/>
      <c r="S139" s="5"/>
    </row>
    <row r="140" spans="1:19" ht="114.75" customHeight="1" x14ac:dyDescent="0.2">
      <c r="A140" s="38">
        <f>A138+1</f>
        <v>121</v>
      </c>
      <c r="B140" s="499"/>
      <c r="C140" s="551" t="s">
        <v>435</v>
      </c>
      <c r="D140" s="121" t="s">
        <v>436</v>
      </c>
      <c r="E140" s="287" t="s">
        <v>748</v>
      </c>
      <c r="F140" s="50">
        <v>42370</v>
      </c>
      <c r="G140" s="50">
        <v>42735</v>
      </c>
      <c r="H140" s="298">
        <v>0.66</v>
      </c>
      <c r="I140" s="298">
        <v>0.66</v>
      </c>
      <c r="J140" s="499"/>
      <c r="K140" s="77" t="s">
        <v>437</v>
      </c>
      <c r="L140" s="105" t="s">
        <v>430</v>
      </c>
      <c r="M140" s="28"/>
      <c r="N140" s="48">
        <v>1</v>
      </c>
      <c r="O140" s="9" t="s">
        <v>438</v>
      </c>
      <c r="P140" s="44">
        <f t="shared" si="18"/>
        <v>0.66</v>
      </c>
      <c r="Q140" s="5" t="s">
        <v>50</v>
      </c>
      <c r="R140" s="5" t="str">
        <f>IF(P140&gt;=33%,"Satisfactorio",IF(P140&lt;10%,"Deficiente",IF(P140&gt;=10%,"Aceptable")))</f>
        <v>Satisfactorio</v>
      </c>
      <c r="S140" s="5" t="str">
        <f t="shared" si="10"/>
        <v>Satisfactorio</v>
      </c>
    </row>
    <row r="141" spans="1:19" ht="102" customHeight="1" x14ac:dyDescent="0.2">
      <c r="A141" s="38">
        <f t="shared" si="11"/>
        <v>122</v>
      </c>
      <c r="B141" s="499"/>
      <c r="C141" s="552"/>
      <c r="D141" s="121" t="s">
        <v>439</v>
      </c>
      <c r="E141" s="287" t="s">
        <v>120</v>
      </c>
      <c r="F141" s="50">
        <v>42370</v>
      </c>
      <c r="G141" s="50">
        <v>42735</v>
      </c>
      <c r="H141" s="122">
        <v>0.33</v>
      </c>
      <c r="I141" s="122">
        <v>0.33</v>
      </c>
      <c r="J141" s="499"/>
      <c r="K141" s="77" t="s">
        <v>440</v>
      </c>
      <c r="L141" s="105" t="s">
        <v>430</v>
      </c>
      <c r="M141" s="28"/>
      <c r="N141" s="2"/>
      <c r="O141" s="2"/>
      <c r="P141" s="2"/>
      <c r="Q141" s="2"/>
      <c r="S141" s="5" t="str">
        <f t="shared" si="10"/>
        <v>Satisfactorio</v>
      </c>
    </row>
    <row r="142" spans="1:19" ht="76.5" customHeight="1" x14ac:dyDescent="0.2">
      <c r="A142" s="38">
        <f t="shared" si="11"/>
        <v>123</v>
      </c>
      <c r="B142" s="550"/>
      <c r="C142" s="362" t="s">
        <v>441</v>
      </c>
      <c r="D142" s="363" t="s">
        <v>442</v>
      </c>
      <c r="E142" s="364" t="s">
        <v>240</v>
      </c>
      <c r="F142" s="365">
        <v>42370</v>
      </c>
      <c r="G142" s="365">
        <v>42735</v>
      </c>
      <c r="H142" s="366">
        <f>2682/2982</f>
        <v>0.89939637826961771</v>
      </c>
      <c r="I142" s="367">
        <v>0.33</v>
      </c>
      <c r="J142" s="499"/>
      <c r="K142" s="368" t="s">
        <v>323</v>
      </c>
      <c r="L142" s="369" t="s">
        <v>430</v>
      </c>
      <c r="M142" s="28"/>
      <c r="N142" s="5">
        <v>3</v>
      </c>
      <c r="O142" s="9" t="s">
        <v>443</v>
      </c>
      <c r="P142" s="44">
        <f t="shared" ref="P142:P152" si="19">IFERROR(IF(Q142="Porcentaje",H142,H142/N142),0)</f>
        <v>0.29979879275653926</v>
      </c>
      <c r="Q142" s="5" t="s">
        <v>30</v>
      </c>
      <c r="R142" s="5" t="str">
        <f t="shared" ref="R142:R152" si="20">IF(P142&gt;=33%,"Satisfactorio",IF(P142&lt;10%,"Deficiente",IF(P142&gt;=10%,"Aceptable")))</f>
        <v>Aceptable</v>
      </c>
      <c r="S142" s="5" t="str">
        <f t="shared" si="10"/>
        <v>Satisfactorio</v>
      </c>
    </row>
    <row r="143" spans="1:19" ht="63.75" customHeight="1" x14ac:dyDescent="0.2">
      <c r="A143" s="38">
        <f t="shared" si="11"/>
        <v>124</v>
      </c>
      <c r="B143" s="530" t="s">
        <v>444</v>
      </c>
      <c r="C143" s="120" t="s">
        <v>445</v>
      </c>
      <c r="D143" s="121" t="s">
        <v>446</v>
      </c>
      <c r="E143" s="76" t="s">
        <v>28</v>
      </c>
      <c r="F143" s="50">
        <v>42370</v>
      </c>
      <c r="G143" s="50">
        <v>42490</v>
      </c>
      <c r="H143" s="297">
        <v>1</v>
      </c>
      <c r="I143" s="293">
        <v>0.26</v>
      </c>
      <c r="J143" s="489">
        <v>0.498</v>
      </c>
      <c r="K143" s="87" t="s">
        <v>765</v>
      </c>
      <c r="L143" s="105" t="s">
        <v>430</v>
      </c>
      <c r="M143" s="28"/>
      <c r="N143" s="5">
        <v>1</v>
      </c>
      <c r="O143" s="9" t="s">
        <v>445</v>
      </c>
      <c r="P143" s="44">
        <f t="shared" si="19"/>
        <v>1</v>
      </c>
      <c r="Q143" s="5" t="s">
        <v>30</v>
      </c>
      <c r="R143" s="5" t="str">
        <f t="shared" si="20"/>
        <v>Satisfactorio</v>
      </c>
      <c r="S143" s="5" t="str">
        <f t="shared" si="10"/>
        <v>Aceptable</v>
      </c>
    </row>
    <row r="144" spans="1:19" ht="76.5" customHeight="1" x14ac:dyDescent="0.2">
      <c r="A144" s="38">
        <f t="shared" si="11"/>
        <v>125</v>
      </c>
      <c r="B144" s="531"/>
      <c r="C144" s="120" t="s">
        <v>447</v>
      </c>
      <c r="D144" s="121" t="s">
        <v>448</v>
      </c>
      <c r="E144" s="76" t="s">
        <v>28</v>
      </c>
      <c r="F144" s="98">
        <v>42370</v>
      </c>
      <c r="G144" s="50">
        <v>42735</v>
      </c>
      <c r="H144" s="298" t="s">
        <v>758</v>
      </c>
      <c r="I144" s="298" t="s">
        <v>759</v>
      </c>
      <c r="J144" s="489"/>
      <c r="K144" s="87" t="s">
        <v>766</v>
      </c>
      <c r="L144" s="105" t="s">
        <v>430</v>
      </c>
      <c r="M144" s="28"/>
      <c r="N144" s="48">
        <v>0.96</v>
      </c>
      <c r="O144" s="9" t="s">
        <v>449</v>
      </c>
      <c r="P144" s="44" t="str">
        <f t="shared" si="19"/>
        <v>9 Inscritos
2 En gestión</v>
      </c>
      <c r="Q144" s="5" t="s">
        <v>50</v>
      </c>
      <c r="R144" s="5" t="str">
        <f t="shared" si="20"/>
        <v>Satisfactorio</v>
      </c>
      <c r="S144" s="5" t="str">
        <f t="shared" si="10"/>
        <v>Satisfactorio</v>
      </c>
    </row>
    <row r="145" spans="1:19" ht="51" customHeight="1" x14ac:dyDescent="0.2">
      <c r="A145" s="38">
        <f t="shared" si="11"/>
        <v>126</v>
      </c>
      <c r="B145" s="531"/>
      <c r="C145" s="120" t="s">
        <v>450</v>
      </c>
      <c r="D145" s="121" t="s">
        <v>451</v>
      </c>
      <c r="E145" s="76" t="s">
        <v>28</v>
      </c>
      <c r="F145" s="50">
        <v>42370</v>
      </c>
      <c r="G145" s="50">
        <v>42735</v>
      </c>
      <c r="H145" s="298">
        <v>1</v>
      </c>
      <c r="I145" s="298">
        <v>1</v>
      </c>
      <c r="J145" s="489"/>
      <c r="K145" s="87" t="s">
        <v>767</v>
      </c>
      <c r="L145" s="105" t="s">
        <v>430</v>
      </c>
      <c r="M145" s="28"/>
      <c r="N145" s="48">
        <v>0.2</v>
      </c>
      <c r="O145" s="9" t="s">
        <v>452</v>
      </c>
      <c r="P145" s="44">
        <f t="shared" si="19"/>
        <v>1</v>
      </c>
      <c r="Q145" s="5" t="s">
        <v>50</v>
      </c>
      <c r="R145" s="5" t="str">
        <f t="shared" si="20"/>
        <v>Satisfactorio</v>
      </c>
      <c r="S145" s="5" t="str">
        <f t="shared" si="10"/>
        <v>Satisfactorio</v>
      </c>
    </row>
    <row r="146" spans="1:19" ht="102" customHeight="1" x14ac:dyDescent="0.2">
      <c r="A146" s="38">
        <f t="shared" si="11"/>
        <v>127</v>
      </c>
      <c r="B146" s="531"/>
      <c r="C146" s="120" t="s">
        <v>453</v>
      </c>
      <c r="D146" s="121" t="s">
        <v>454</v>
      </c>
      <c r="E146" s="76" t="s">
        <v>28</v>
      </c>
      <c r="F146" s="50">
        <v>42370</v>
      </c>
      <c r="G146" s="50">
        <v>42490</v>
      </c>
      <c r="H146" s="298">
        <v>0.01</v>
      </c>
      <c r="I146" s="298">
        <v>0.9</v>
      </c>
      <c r="J146" s="489"/>
      <c r="K146" s="87" t="s">
        <v>768</v>
      </c>
      <c r="L146" s="105" t="s">
        <v>430</v>
      </c>
      <c r="M146" s="28"/>
      <c r="N146" s="48">
        <v>1</v>
      </c>
      <c r="O146" s="9" t="s">
        <v>455</v>
      </c>
      <c r="P146" s="44">
        <f t="shared" si="19"/>
        <v>0.01</v>
      </c>
      <c r="Q146" s="5" t="s">
        <v>50</v>
      </c>
      <c r="R146" s="5" t="str">
        <f t="shared" si="20"/>
        <v>Deficiente</v>
      </c>
      <c r="S146" s="5" t="str">
        <f t="shared" si="10"/>
        <v>Satisfactorio</v>
      </c>
    </row>
    <row r="147" spans="1:19" ht="102" customHeight="1" x14ac:dyDescent="0.2">
      <c r="A147" s="38"/>
      <c r="B147" s="532"/>
      <c r="C147" s="120" t="s">
        <v>747</v>
      </c>
      <c r="D147" s="120" t="s">
        <v>746</v>
      </c>
      <c r="E147" s="50"/>
      <c r="F147" s="50"/>
      <c r="G147" s="50"/>
      <c r="H147" s="122"/>
      <c r="I147" s="122"/>
      <c r="J147" s="272"/>
      <c r="K147" s="87"/>
      <c r="L147" s="105" t="s">
        <v>430</v>
      </c>
      <c r="M147" s="28"/>
      <c r="N147" s="48"/>
      <c r="O147" s="9"/>
      <c r="P147" s="44"/>
      <c r="R147" s="5"/>
      <c r="S147" s="5"/>
    </row>
    <row r="148" spans="1:19" ht="74.25" customHeight="1" x14ac:dyDescent="0.2">
      <c r="A148" s="38"/>
      <c r="B148" s="529" t="s">
        <v>735</v>
      </c>
      <c r="C148" s="278" t="s">
        <v>736</v>
      </c>
      <c r="D148" s="278" t="s">
        <v>737</v>
      </c>
      <c r="E148" s="275"/>
      <c r="F148" s="276"/>
      <c r="G148" s="390"/>
      <c r="H148" s="390"/>
      <c r="I148" s="277"/>
      <c r="J148" s="274"/>
      <c r="K148" s="274"/>
      <c r="L148" s="105" t="s">
        <v>430</v>
      </c>
      <c r="M148" s="28"/>
      <c r="N148" s="48"/>
      <c r="O148" s="9"/>
      <c r="P148" s="44"/>
      <c r="R148" s="5"/>
      <c r="S148" s="5"/>
    </row>
    <row r="149" spans="1:19" ht="60.75" customHeight="1" x14ac:dyDescent="0.2">
      <c r="A149" s="38"/>
      <c r="B149" s="529"/>
      <c r="C149" s="278" t="s">
        <v>738</v>
      </c>
      <c r="D149" s="278" t="s">
        <v>739</v>
      </c>
      <c r="E149" s="2"/>
      <c r="F149" s="276"/>
      <c r="G149" s="276"/>
      <c r="H149" s="277"/>
      <c r="I149" s="277"/>
      <c r="J149" s="274"/>
      <c r="K149" s="274"/>
      <c r="L149" s="105" t="s">
        <v>430</v>
      </c>
      <c r="M149" s="28"/>
      <c r="N149" s="48"/>
      <c r="O149" s="9"/>
      <c r="P149" s="44"/>
      <c r="R149" s="5"/>
      <c r="S149" s="5"/>
    </row>
    <row r="150" spans="1:19" ht="89.25" customHeight="1" x14ac:dyDescent="0.2">
      <c r="A150" s="38">
        <f>A146+1</f>
        <v>128</v>
      </c>
      <c r="B150" s="491" t="s">
        <v>456</v>
      </c>
      <c r="C150" s="120" t="s">
        <v>457</v>
      </c>
      <c r="D150" s="121" t="s">
        <v>458</v>
      </c>
      <c r="E150" s="287" t="s">
        <v>748</v>
      </c>
      <c r="F150" s="98">
        <v>42370</v>
      </c>
      <c r="G150" s="50">
        <v>42735</v>
      </c>
      <c r="H150" s="298" t="s">
        <v>792</v>
      </c>
      <c r="I150" s="298" t="s">
        <v>792</v>
      </c>
      <c r="J150" s="490">
        <v>0.66</v>
      </c>
      <c r="K150" s="87" t="s">
        <v>459</v>
      </c>
      <c r="L150" s="105" t="s">
        <v>430</v>
      </c>
      <c r="M150" s="28"/>
      <c r="N150" s="48">
        <v>1</v>
      </c>
      <c r="O150" s="9" t="s">
        <v>460</v>
      </c>
      <c r="P150" s="44" t="str">
        <f t="shared" si="19"/>
        <v>N/A</v>
      </c>
      <c r="Q150" s="5" t="s">
        <v>50</v>
      </c>
      <c r="R150" s="5" t="str">
        <f t="shared" si="20"/>
        <v>Satisfactorio</v>
      </c>
      <c r="S150" s="5" t="str">
        <f t="shared" si="10"/>
        <v>Satisfactorio</v>
      </c>
    </row>
    <row r="151" spans="1:19" ht="89.25" customHeight="1" x14ac:dyDescent="0.2">
      <c r="A151" s="38"/>
      <c r="B151" s="491"/>
      <c r="C151" s="120" t="s">
        <v>740</v>
      </c>
      <c r="D151" s="120" t="s">
        <v>741</v>
      </c>
      <c r="E151" s="274"/>
      <c r="F151" s="98"/>
      <c r="G151" s="50"/>
      <c r="H151" s="122"/>
      <c r="I151" s="122"/>
      <c r="J151" s="490"/>
      <c r="K151" s="87"/>
      <c r="L151" s="105" t="s">
        <v>430</v>
      </c>
      <c r="M151" s="28"/>
      <c r="N151" s="48"/>
      <c r="O151" s="9"/>
      <c r="P151" s="44"/>
      <c r="R151" s="5"/>
      <c r="S151" s="5"/>
    </row>
    <row r="152" spans="1:19" ht="35.25" customHeight="1" x14ac:dyDescent="0.2">
      <c r="A152" s="38">
        <f>A150+1</f>
        <v>129</v>
      </c>
      <c r="B152" s="491"/>
      <c r="C152" s="120" t="s">
        <v>461</v>
      </c>
      <c r="D152" s="121" t="s">
        <v>462</v>
      </c>
      <c r="E152" s="287" t="s">
        <v>748</v>
      </c>
      <c r="F152" s="98">
        <v>42370</v>
      </c>
      <c r="G152" s="50">
        <v>42735</v>
      </c>
      <c r="H152" s="298">
        <v>0.66</v>
      </c>
      <c r="I152" s="298">
        <v>0.66</v>
      </c>
      <c r="J152" s="491"/>
      <c r="K152" s="87" t="s">
        <v>793</v>
      </c>
      <c r="L152" s="105" t="s">
        <v>430</v>
      </c>
      <c r="M152" s="28"/>
      <c r="N152" s="48">
        <v>1</v>
      </c>
      <c r="O152" s="9" t="s">
        <v>463</v>
      </c>
      <c r="P152" s="44">
        <f t="shared" si="19"/>
        <v>0.66</v>
      </c>
      <c r="Q152" s="5" t="s">
        <v>50</v>
      </c>
      <c r="R152" s="5" t="str">
        <f t="shared" si="20"/>
        <v>Satisfactorio</v>
      </c>
      <c r="S152" s="5" t="str">
        <f t="shared" si="10"/>
        <v>Satisfactorio</v>
      </c>
    </row>
    <row r="153" spans="1:19" ht="35.25" customHeight="1" x14ac:dyDescent="0.2">
      <c r="A153" s="38"/>
      <c r="B153" s="491"/>
      <c r="C153" s="279" t="s">
        <v>742</v>
      </c>
      <c r="D153" s="279" t="s">
        <v>743</v>
      </c>
      <c r="E153" s="280"/>
      <c r="F153" s="281"/>
      <c r="G153" s="281"/>
      <c r="H153" s="282"/>
      <c r="I153" s="282"/>
      <c r="J153" s="283"/>
      <c r="K153" s="280"/>
      <c r="L153" s="105" t="s">
        <v>430</v>
      </c>
      <c r="M153" s="28"/>
      <c r="N153" s="48"/>
      <c r="O153" s="9"/>
      <c r="P153" s="44"/>
      <c r="R153" s="5"/>
      <c r="S153" s="5"/>
    </row>
    <row r="154" spans="1:19" ht="35.25" customHeight="1" x14ac:dyDescent="0.25">
      <c r="A154" s="38"/>
      <c r="B154" s="491"/>
      <c r="C154" s="279" t="s">
        <v>744</v>
      </c>
      <c r="D154" s="279" t="s">
        <v>745</v>
      </c>
      <c r="E154" s="69"/>
      <c r="F154" s="69"/>
      <c r="G154" s="78"/>
      <c r="H154" s="78"/>
      <c r="I154" s="78"/>
      <c r="J154" s="78"/>
      <c r="K154" s="78"/>
      <c r="L154" s="105" t="s">
        <v>430</v>
      </c>
      <c r="M154" s="28"/>
      <c r="N154" s="48"/>
      <c r="O154" s="9"/>
      <c r="P154" s="44"/>
      <c r="R154" s="5"/>
      <c r="S154" s="5"/>
    </row>
    <row r="155" spans="1:19" ht="13.5" thickBot="1" x14ac:dyDescent="0.25">
      <c r="A155" s="124"/>
      <c r="B155" s="125"/>
      <c r="C155" s="125"/>
      <c r="D155" s="125"/>
      <c r="E155" s="126"/>
      <c r="F155" s="125"/>
      <c r="G155" s="126"/>
      <c r="H155" s="127"/>
      <c r="I155" s="127"/>
      <c r="J155" s="127"/>
      <c r="K155" s="127"/>
      <c r="L155" s="126"/>
      <c r="M155" s="128"/>
      <c r="S155" s="5"/>
    </row>
    <row r="156" spans="1:19" ht="13.5" thickTop="1" x14ac:dyDescent="0.2"/>
  </sheetData>
  <mergeCells count="109">
    <mergeCell ref="L17:L18"/>
    <mergeCell ref="B137:B142"/>
    <mergeCell ref="C140:C141"/>
    <mergeCell ref="B17:B18"/>
    <mergeCell ref="C17:C18"/>
    <mergeCell ref="B131:B132"/>
    <mergeCell ref="C131:C132"/>
    <mergeCell ref="H131:H132"/>
    <mergeCell ref="B133:B134"/>
    <mergeCell ref="C133:C134"/>
    <mergeCell ref="H133:H134"/>
    <mergeCell ref="B121:B123"/>
    <mergeCell ref="B124:B126"/>
    <mergeCell ref="B127:B128"/>
    <mergeCell ref="H102:H104"/>
    <mergeCell ref="B69:B71"/>
    <mergeCell ref="C69:C71"/>
    <mergeCell ref="H69:H71"/>
    <mergeCell ref="B75:B76"/>
    <mergeCell ref="C75:C76"/>
    <mergeCell ref="H75:H76"/>
    <mergeCell ref="B77:B79"/>
    <mergeCell ref="C77:C79"/>
    <mergeCell ref="H77:H79"/>
    <mergeCell ref="B148:B149"/>
    <mergeCell ref="B150:B154"/>
    <mergeCell ref="B143:B147"/>
    <mergeCell ref="B85:B88"/>
    <mergeCell ref="C85:C87"/>
    <mergeCell ref="H85:H87"/>
    <mergeCell ref="B90:B91"/>
    <mergeCell ref="B93:B94"/>
    <mergeCell ref="B95:B96"/>
    <mergeCell ref="C95:C96"/>
    <mergeCell ref="H95:H96"/>
    <mergeCell ref="B129:B130"/>
    <mergeCell ref="C129:C130"/>
    <mergeCell ref="H129:H130"/>
    <mergeCell ref="C105:C107"/>
    <mergeCell ref="H105:H107"/>
    <mergeCell ref="B111:B114"/>
    <mergeCell ref="B116:B118"/>
    <mergeCell ref="C116:C118"/>
    <mergeCell ref="H116:H118"/>
    <mergeCell ref="B97:B108"/>
    <mergeCell ref="C97:C101"/>
    <mergeCell ref="H97:H101"/>
    <mergeCell ref="C102:C104"/>
    <mergeCell ref="B57:B58"/>
    <mergeCell ref="C57:C58"/>
    <mergeCell ref="H57:H58"/>
    <mergeCell ref="B59:B61"/>
    <mergeCell ref="C59:C61"/>
    <mergeCell ref="H59:H61"/>
    <mergeCell ref="B64:B68"/>
    <mergeCell ref="C64:C68"/>
    <mergeCell ref="H64:H68"/>
    <mergeCell ref="B10:K10"/>
    <mergeCell ref="B11:K11"/>
    <mergeCell ref="B13:C13"/>
    <mergeCell ref="B14:C14"/>
    <mergeCell ref="B19:B27"/>
    <mergeCell ref="F17:F18"/>
    <mergeCell ref="G17:G18"/>
    <mergeCell ref="H17:H18"/>
    <mergeCell ref="I17:I18"/>
    <mergeCell ref="K17:K18"/>
    <mergeCell ref="J19:J27"/>
    <mergeCell ref="J42:J44"/>
    <mergeCell ref="J46:J47"/>
    <mergeCell ref="J48:J51"/>
    <mergeCell ref="J52:J54"/>
    <mergeCell ref="J55:J56"/>
    <mergeCell ref="B42:B44"/>
    <mergeCell ref="C42:C44"/>
    <mergeCell ref="D17:D18"/>
    <mergeCell ref="E17:E18"/>
    <mergeCell ref="B46:B47"/>
    <mergeCell ref="C46:C47"/>
    <mergeCell ref="H46:H47"/>
    <mergeCell ref="B48:B51"/>
    <mergeCell ref="C48:C51"/>
    <mergeCell ref="H48:H51"/>
    <mergeCell ref="B52:B54"/>
    <mergeCell ref="B55:B56"/>
    <mergeCell ref="C55:C56"/>
    <mergeCell ref="H55:H56"/>
    <mergeCell ref="J77:J79"/>
    <mergeCell ref="J85:J88"/>
    <mergeCell ref="J90:J91"/>
    <mergeCell ref="J93:J94"/>
    <mergeCell ref="J95:J96"/>
    <mergeCell ref="J57:J58"/>
    <mergeCell ref="J59:J61"/>
    <mergeCell ref="J64:J68"/>
    <mergeCell ref="J69:J71"/>
    <mergeCell ref="J75:J76"/>
    <mergeCell ref="J143:J146"/>
    <mergeCell ref="J150:J152"/>
    <mergeCell ref="J127:J128"/>
    <mergeCell ref="J129:J130"/>
    <mergeCell ref="J131:J132"/>
    <mergeCell ref="J133:J134"/>
    <mergeCell ref="J137:J142"/>
    <mergeCell ref="J97:J108"/>
    <mergeCell ref="J111:J114"/>
    <mergeCell ref="J116:J118"/>
    <mergeCell ref="J121:J123"/>
    <mergeCell ref="J124:J126"/>
  </mergeCells>
  <conditionalFormatting sqref="C129:C136 C119:C120 C19:C30 C75 C77:C83 C109:C116 C122:C124">
    <cfRule type="duplicateValues" dxfId="15" priority="13" stopIfTrue="1"/>
  </conditionalFormatting>
  <conditionalFormatting sqref="B129:B136 B119:B121 B19 B28:B30 B75 B77:B85 B89:B90 B92:B93 B95 B97 B109:B111 B115:B116">
    <cfRule type="duplicateValues" dxfId="14" priority="14" stopIfTrue="1"/>
  </conditionalFormatting>
  <conditionalFormatting sqref="B124">
    <cfRule type="duplicateValues" dxfId="13" priority="12" stopIfTrue="1"/>
  </conditionalFormatting>
  <conditionalFormatting sqref="C84:C85 C88:C95 C97 C102 C105 C108">
    <cfRule type="duplicateValues" dxfId="12" priority="11" stopIfTrue="1"/>
  </conditionalFormatting>
  <conditionalFormatting sqref="C45:C46 C31:C42 C48 C52:C55 C57 C59 C62:C64 C69 C72:C74">
    <cfRule type="duplicateValues" dxfId="11" priority="10" stopIfTrue="1"/>
  </conditionalFormatting>
  <conditionalFormatting sqref="C137:C138 C142:C146 C140 C152:C154 C148:C150">
    <cfRule type="duplicateValues" dxfId="10" priority="9" stopIfTrue="1"/>
  </conditionalFormatting>
  <conditionalFormatting sqref="C125:C128">
    <cfRule type="duplicateValues" dxfId="9" priority="15" stopIfTrue="1"/>
  </conditionalFormatting>
  <conditionalFormatting sqref="B45:B46 B19:B42 B48 B52 B55 B57 B59 B62:B64 B69 B72:B136">
    <cfRule type="duplicateValues" dxfId="8" priority="16" stopIfTrue="1"/>
  </conditionalFormatting>
  <conditionalFormatting sqref="D19:D138 D140:D146 D152:D154 D148:D150">
    <cfRule type="duplicateValues" dxfId="7" priority="8"/>
  </conditionalFormatting>
  <conditionalFormatting sqref="D32:D75">
    <cfRule type="duplicateValues" dxfId="6" priority="7"/>
  </conditionalFormatting>
  <conditionalFormatting sqref="J129:J134 J121 J19 J75 J77:J79 J90 J93 J95 J97 J111 J115:J116 J85">
    <cfRule type="duplicateValues" dxfId="5" priority="5" stopIfTrue="1"/>
  </conditionalFormatting>
  <conditionalFormatting sqref="J124">
    <cfRule type="duplicateValues" dxfId="4" priority="4" stopIfTrue="1"/>
  </conditionalFormatting>
  <conditionalFormatting sqref="J46 J19:J27 J48 J52 J55 J57 J59 J64 J69 J75:J79 J42 J85:J88 J90:J91 J93:J108 J111:J118 J121:J134">
    <cfRule type="duplicateValues" dxfId="3" priority="6" stopIfTrue="1"/>
  </conditionalFormatting>
  <conditionalFormatting sqref="C139:E139">
    <cfRule type="duplicateValues" dxfId="2" priority="3" stopIfTrue="1"/>
  </conditionalFormatting>
  <conditionalFormatting sqref="C151:D151">
    <cfRule type="duplicateValues" dxfId="1" priority="2" stopIfTrue="1"/>
  </conditionalFormatting>
  <conditionalFormatting sqref="C147:D147">
    <cfRule type="duplicateValues" dxfId="0" priority="1" stopIfTrue="1"/>
  </conditionalFormatting>
  <printOptions horizontalCentered="1"/>
  <pageMargins left="0.19685039370078741" right="0.15748031496062992" top="1.3779527559055118" bottom="1.5748031496062993" header="0" footer="0"/>
  <pageSetup scale="61" fitToHeight="0" orientation="landscape" r:id="rId1"/>
  <headerFooter alignWithMargins="0">
    <oddHeader>&amp;C&amp;G&amp;R&amp;8GEDEPSEG - F02
Versión: 3
Aprobación: 13 de abril de 2016</oddHeader>
    <oddFooter>&amp;C&amp;G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F5"/>
  <sheetViews>
    <sheetView workbookViewId="0">
      <selection activeCell="E2" sqref="E2:E4"/>
    </sheetView>
  </sheetViews>
  <sheetFormatPr baseColWidth="10" defaultRowHeight="12.75" x14ac:dyDescent="0.2"/>
  <sheetData>
    <row r="2" spans="4:6" x14ac:dyDescent="0.2">
      <c r="E2">
        <v>46</v>
      </c>
    </row>
    <row r="3" spans="4:6" x14ac:dyDescent="0.2">
      <c r="E3">
        <v>58</v>
      </c>
    </row>
    <row r="4" spans="4:6" x14ac:dyDescent="0.2">
      <c r="E4">
        <v>32</v>
      </c>
    </row>
    <row r="5" spans="4:6" ht="13.5" x14ac:dyDescent="0.2">
      <c r="D5" s="358" t="s">
        <v>821</v>
      </c>
      <c r="E5">
        <f>SUM(E2:E4)</f>
        <v>136</v>
      </c>
      <c r="F5">
        <f>+E5/2</f>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PROYECTOS </vt:lpstr>
      <vt:lpstr>GESTION ADMINISTRATIVA</vt:lpstr>
      <vt:lpstr>Hoja1</vt:lpstr>
      <vt:lpstr>'GESTION ADMINISTRATIVA'!Área_de_impresión</vt:lpstr>
      <vt:lpstr>'GESTION ADMINISTRATIVA'!Títulos_a_imprimir</vt:lpstr>
      <vt:lpstr>'PROYECTOS '!Títulos_a_imprimir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Corrales</dc:creator>
  <cp:lastModifiedBy>ERNESTO TONCEL</cp:lastModifiedBy>
  <cp:lastPrinted>2016-05-31T21:38:01Z</cp:lastPrinted>
  <dcterms:created xsi:type="dcterms:W3CDTF">2016-05-31T21:14:32Z</dcterms:created>
  <dcterms:modified xsi:type="dcterms:W3CDTF">2016-12-01T21:43:06Z</dcterms:modified>
</cp:coreProperties>
</file>