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D:\Backup\Downloads\mi red\"/>
    </mc:Choice>
  </mc:AlternateContent>
  <xr:revisionPtr revIDLastSave="0" documentId="13_ncr:1_{A08DCF36-8A1D-4336-8F35-FDAC26A41883}"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4240" windowHeight="1302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<sst xmlns="http://schemas.openxmlformats.org/spreadsheetml/2006/main" count="520" uniqueCount="188">
  <si>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</si>
  <si>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</si>
  <si>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</si>
  <si>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</si>
  <si>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</si>
  <si>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</si>
  <si>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</si>
  <si>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</si>
  <si>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</si>
  <si>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</si>
  <si>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</si>
  <si>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</si>
  <si>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</si>
  <si>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</si>
  <si>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</si>
  <si>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</si>
  <si>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</si>
  <si>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</si>
  <si>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</si>
  <si>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</si>
  <si>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</si>
  <si>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</si>
  <si>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</si>
  <si>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</si>
  <si>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</si>
  <si>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</si>
  <si>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</si>
  <si>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</si>
  <si>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</si>
  <si>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</si>
  <si>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</si>
  <si>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</si>
  <si>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</si>
  <si>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</si>
  <si>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</si>
  <si>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</si>
  <si>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</si>
  <si>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</si>
  <si>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</si>
  <si>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</si>
  <si>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</si>
  <si>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</si>
  <si>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</si>
  <si>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</si>
  <si>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</si>
  <si>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</si>
  <si>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</si>
  <si>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</si>
  <si>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</si>
  <si>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</si>
  <si>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</si>
  <si>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</si>
  <si>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</si>
  <si>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</si>
  <si>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</si>
  <si>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</si>
  <si>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</si>
  <si>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</si>
  <si>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</si>
  <si>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</si>
  <si>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</si>
  <si>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</si>
  <si>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</si>
  <si>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</si>
  <si>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</si>
  <si>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</si>
  <si>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</si>
  <si>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</si>
  <si>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</si>
  <si>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</si>
  <si>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</si>
  <si>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</si>
  <si>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</si>
  <si>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</si>
  <si>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</si>
  <si>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</si>
  <si>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</si>
  <si>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</si>
  <si>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</si>
  <si>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</si>
  <si>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</si>
  <si>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</si>
  <si>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</si>
  <si>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</si>
  <si>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</si>
  <si>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</si>
  <si>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</si>
  <si>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</si>
  <si>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</si>
  <si>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</si>
  <si>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</si>
  <si>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</si>
  <si>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</si>
  <si>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</si>
  <si>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</si>
  <si>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</si>
  <si>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</si>
  <si>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</si>
  <si>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</si>
  <si>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</si>
  <si>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</si>
  <si>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</si>
  <si>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</si>
  <si>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</si>
  <si>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</si>
  <si>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</si>
  <si>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</si>
  <si>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</si>
  <si>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</si>
  <si>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</si>
  <si>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</si>
  <si>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</si>
  <si>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</si>
  <si>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</si>
  <si>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</si>
  <si>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</si>
  <si>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</si>
  <si>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</si>
  <si>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</si>
  <si>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</si>
  <si>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</si>
  <si>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</si>
  <si>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</si>
  <si>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</si>
  <si>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</si>
  <si>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</si>
  <si>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</si>
  <si>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</si>
  <si>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</si>
  <si>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</si>
  <si>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</si>
  <si>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</si>
  <si>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</si>
  <si>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</si>
  <si>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</si>
  <si>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</si>
  <si>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</si>
  <si>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</si>
  <si>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</si>
  <si>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</si>
  <si>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</si>
  <si>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</si>
  <si>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</si>
  <si>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</si>
  <si>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</si>
  <si>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</si>
  <si>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</si>
  <si>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</si>
  <si>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</si>
  <si>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</si>
  <si>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</si>
  <si>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</si>
  <si>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</si>
  <si>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</si>
  <si>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</si>
  <si>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</si>
  <si>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</si>
  <si>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</si>
  <si>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</si>
  <si>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</si>
  <si>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</si>
  <si>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</si>
  <si>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</si>
  <si>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</si>
  <si>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</si>
  <si>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</si>
  <si>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</si>
  <si>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COMITÉ INTERNO DE ARCHIVO
MEDIANO PLAZO
Antes de 31 diciembre de 2020</t>
  </si>
  <si>
    <t>Dar continuidad</t>
  </si>
  <si>
    <t>COMITÉ INTERNO DE ARCHIVO
CORTO PLAZO
Antes de 30 agosto de 2020</t>
  </si>
  <si>
    <t xml:space="preserve">Permanente 6 veces por año
CORTO PLAZO
Antes del 30 de abril de 2020 incluyendo la presentacion de los resultados de la visita y el plan de mejoramiento </t>
  </si>
  <si>
    <t>quilla</t>
  </si>
  <si>
    <t>COMITÉ INTERNO DE ARCHIVO
MEDIANO PLAZO
Antes de 31 diciembre de 2021</t>
  </si>
  <si>
    <t xml:space="preserve">Cuentan hace unos 6 o 7 meses con un software ALMERA en el que se gestiona toda la información, no es de radicación, pero por medio de El se custodia información, se generan reuniones,  refleja los procesos, gestionan allí la Matríz de Riesgos, coordinan los tiempos de tareas, tiempos de cumplimientos, llevan indicadores. 
Están en un proyecto de implementar ORFEO, cuentan con la información digitalizada de 2018 al 2024 y se planea migrar la información al ORFEO. 
Anterior a esta fecha la Entidad se llamaba "IPS Universitaria"(Antioquia), quienes se llevaron su documentación, cuando los ciudadanos o usuarios requieren información, se debe solicitar directamente a la "IPS Universitaria"
Son 42 Sedes a nivelCiudad y  Atlántico, cuyo Archivo se centralizó en la Sede Paso Galán y la Sede MIX.
GD es un proceso del área de Gestión Jurídica
Cuentan con PINAR, aprobado por el Proceso de Calidad y la Gerencia de MiRedIPS, fue sometido a verificación y estudios por Calidad.
MiRedIPS se encuentra en un proceso de certificación de la norma ISO 9001-2015, lo que ha llevado a que sus procesos se hayan transofrmado, por lo que hay lugar a la actualización del PINAR, ya que varios procesos se han modificado, el organigrama cambió.
En la visita del 2023, se le solicitó la actulizacion del Manual de Correspondencia, por lo que hoy cuenta con un "Procedimiento Recepción, Manejo y Archivo de la Correspondencia V3.0"
Se creó el "Procedimiento General de Archivo De Gestión"
Cuentan con un software de Capacitación, para que los funcionarios 
</t>
  </si>
  <si>
    <r>
      <t xml:space="preserve"> </t>
    </r>
    <r>
      <rPr>
        <sz val="20"/>
        <color theme="1"/>
        <rFont val="Calibri"/>
        <family val="2"/>
        <scheme val="minor"/>
      </rPr>
      <t>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De acuerdo al transcurrir institucional de la IPS, esta no reuqiere de elaboración y formulacion de TVD</t>
    </r>
  </si>
  <si>
    <t>29/05/2024:  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ORGANIZAN LA DOCUMENTACION POR ASUNTO APLICANDOTE LA NORMATIVIDAD VIGENTE
MANEJAN UNA ESTANTETRIA DEMARCADA
 LAS HISTORIAS LABORALES SE ENCUENTRAN EN OTRA SEDE ADMIINISTRATIVA Y POR LO CUAL NO TIENE ACCESO A ESA INFORMACION</t>
  </si>
  <si>
    <r>
      <rPr>
        <sz val="20"/>
        <color theme="1"/>
        <rFont val="Calibri"/>
        <family val="2"/>
        <scheme val="minor"/>
      </rPr>
      <t xml:space="preserve"> 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t>
    </r>
    <r>
      <rPr>
        <b/>
        <sz val="20"/>
        <color theme="1"/>
        <rFont val="Calibri"/>
        <family val="2"/>
        <scheme val="minor"/>
      </rPr>
      <t xml:space="preserve">
ESTAN A CARGO DE LAS UNIDADES RESPONSABLES, PERO NO SE ARTICULAN CON EL SISTEMA INSTITUCIONAL DE ARCHIVOS DE LA IPS - LOS ACTOS ADMINISTRATIVOS LO MANEJA SUBGERENCIA JURIDICA Y EL AREA DE GESTION DOCUMENTAL HASTA LA FECHA NO TIENE ACCESO A ESA INFORMACION</t>
    </r>
  </si>
  <si>
    <r>
      <rPr>
        <sz val="20"/>
        <color theme="1"/>
        <rFont val="Calibri"/>
        <family val="2"/>
        <scheme val="minor"/>
      </rPr>
      <t xml:space="preserve">29/05/2024:  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t>
    </r>
    <r>
      <rPr>
        <b/>
        <sz val="20"/>
        <color theme="1"/>
        <rFont val="Calibri"/>
        <family val="2"/>
        <scheme val="minor"/>
      </rPr>
      <t xml:space="preserve">
HASTA LA FECHA AUN NO SE HAN PROGRAMADO NI REALIZADO TRANSFERENCIAS PRIMARIAS DE LA INFORMACION</t>
    </r>
  </si>
  <si>
    <t>20/05/2024: A la fecha no se han adelantado procesos de disposición final de los documentos</t>
  </si>
  <si>
    <r>
      <t xml:space="preserve">23/09/2025: </t>
    </r>
    <r>
      <rPr>
        <sz val="20"/>
        <rFont val="Arial"/>
        <family val="2"/>
      </rPr>
      <t xml:space="preserve">cuentan Con Política De Gestion Documental Mired Barranquilla IPS SAS con fecha de elaboración de abril de 2025 con el objetivo de asegurar el manejo idóneo de todos los documentos objeto de archivo, conservación y custodia, de manera organizada, cumpliendo con el marco legal y técnico y garantizando la preservación del patrimonio documental de la Institución.
</t>
    </r>
    <r>
      <rPr>
        <b/>
        <sz val="20"/>
        <rFont val="Arial"/>
        <family val="2"/>
      </rPr>
      <t xml:space="preserve">
23/09/2025: </t>
    </r>
    <r>
      <rPr>
        <sz val="20"/>
        <rFont val="Arial"/>
        <family val="2"/>
      </rPr>
      <t xml:space="preserve">Ya cuentan con el Comité Institucional de Gestión y Desempeño, quien en el cumplimiento de sus funciones es quien debe dar aprobación a los Instrumentos Archivísticos, se evidencia Acta de sustentación de su creación y se sugiere por parte del Consejo Distrital de Archivos, en adelante CDA, hacer seguimiento para sus sesión y elaboración de actas.
</t>
    </r>
    <r>
      <rPr>
        <b/>
        <sz val="20"/>
        <rFont val="Arial"/>
        <family val="2"/>
      </rPr>
      <t xml:space="preserve">
23/09/2025: </t>
    </r>
    <r>
      <rPr>
        <sz val="20"/>
        <rFont val="Arial"/>
        <family val="2"/>
      </rPr>
      <t xml:space="preserve">El PINAR aprobado y actualizado, se encuentra publicado en ALMERA, desde el CDA se sugiere su publicación en la Página Web, ya que fue aprobado por el Comité de Desempeño Institucional. </t>
    </r>
    <r>
      <rPr>
        <b/>
        <sz val="20"/>
        <rFont val="Arial"/>
        <family val="2"/>
      </rPr>
      <t xml:space="preserve">
29/05/2024: </t>
    </r>
    <r>
      <rPr>
        <sz val="20"/>
        <rFont val="Arial"/>
        <family val="2"/>
      </rPr>
      <t xml:space="preserve">Si bien no cuentan con la Política como tal, cuentan con diferentes documentos "Radicación, Archivo de Gestión, PINAR, por lo que cuentan con insumo suficiente para consolidar en un documento la Política de Gestión Documental, que cumpla con los requerimientos de ley.
</t>
    </r>
    <r>
      <rPr>
        <b/>
        <sz val="20"/>
        <rFont val="Arial"/>
        <family val="2"/>
      </rPr>
      <t xml:space="preserve">29/05/2024: </t>
    </r>
    <r>
      <rPr>
        <sz val="20"/>
        <rFont val="Arial"/>
        <family val="2"/>
      </rPr>
      <t>Ya cuentan con el PINAR, el cual fue trabajado y aprobado con Calidad y la Gerencia de MiREDIps en octubre del 2023.</t>
    </r>
    <r>
      <rPr>
        <b/>
        <sz val="20"/>
        <rFont val="Arial"/>
        <family val="2"/>
      </rPr>
      <t xml:space="preserve">
29/05/2024: </t>
    </r>
    <r>
      <rPr>
        <sz val="20"/>
        <rFont val="Arial"/>
        <family val="2"/>
      </rPr>
      <t xml:space="preserve">Desde el 11 de Enero de 2023 se solicitó la creación del Comité Interno de Archivo, quien en el cumplimiento de sus funciones es quien debe dar aprobación a los Instrumentos Archivísticos, se evidencia Acta de sustentación de su creación y se sugiere por parte del Consejo Distrital de Archivos, en adelante CDA, hacer seguimiento para su creación y su primera sesión. 
</t>
    </r>
    <r>
      <rPr>
        <b/>
        <sz val="20"/>
        <rFont val="Arial"/>
        <family val="2"/>
      </rPr>
      <t>29/05/2024</t>
    </r>
    <r>
      <rPr>
        <sz val="20"/>
        <rFont val="Arial"/>
        <family val="2"/>
      </rPr>
      <t>: El PINAR aprobado se encuentra publicado en ALMERA, desde el CDA se sugiere su publicación en la Página Web, ya que fue aprobado por el Comité de Desempeño Institucional.</t>
    </r>
    <r>
      <rPr>
        <b/>
        <sz val="20"/>
        <rFont val="Arial"/>
        <family val="2"/>
      </rPr>
      <t xml:space="preserve">
29/05/2024: PGD Listo, aún no aprobado porque se ha priorizado temas de la Certificación ISO: 9001:2015
2023: SE ENCUENTRA EN PROCESO DE ELABORACION EL PGD - SE ENCUENTRAN DESARROLLANDO EL PINAR</t>
    </r>
  </si>
  <si>
    <r>
      <t>23/09/2025:</t>
    </r>
    <r>
      <rPr>
        <sz val="20"/>
        <color theme="1"/>
        <rFont val="Arial"/>
        <family val="2"/>
      </rPr>
      <t xml:space="preserve"> Informan de la existencia del Comité Institucional de Gestión y Desempeño; sin embargo, no se evidencia la aprobación de los instrumentos archivísticos por parte de dicha instancia. Adicionalmente, no se aportó el acto administrativo que formaliza la creación del Comité, ni las actas que soporten la realización de sus sesiones.</t>
    </r>
    <r>
      <rPr>
        <b/>
        <sz val="20"/>
        <color theme="1"/>
        <rFont val="Arial"/>
        <family val="2"/>
      </rPr>
      <t xml:space="preserve">
29/05/2024</t>
    </r>
    <r>
      <rPr>
        <sz val="20"/>
        <color theme="1"/>
        <rFont val="Arial"/>
        <family val="2"/>
      </rPr>
      <t>: Cuentan con el Comité Institucional de Gestión y Desempeño. Sin embargo, no se han aprobado los instrumentos archivísticos por medio del mismo.
No se evidenció el Acto Administrativo de la creación del Comité, ni las Actas de las sesiones.</t>
    </r>
    <r>
      <rPr>
        <b/>
        <sz val="20"/>
        <color theme="1"/>
        <rFont val="Arial"/>
        <family val="2"/>
      </rPr>
      <t xml:space="preserve">
SE REALIZO LA GESTION DE CREACION DEL COMITÉ, CON EL AVAL DE CALIDAD Y A LA ESPERA QUE JURIDICA REALICE EL RESPECTIVA APROBACION</t>
    </r>
  </si>
  <si>
    <r>
      <rPr>
        <b/>
        <sz val="20"/>
        <rFont val="Calibri"/>
        <family val="2"/>
        <scheme val="minor"/>
      </rPr>
      <t>23/09/2025:</t>
    </r>
    <r>
      <rPr>
        <sz val="20"/>
        <rFont val="Calibri"/>
        <family val="2"/>
        <scheme val="minor"/>
      </rPr>
      <t xml:space="preserve"> La entidad se encuentra en proceso de implementación del software Orfeo para la radicación, distribución, seguimiento y trazabilidad de las comunicaciones oficiales. Actualmente, utiliza el aplicativo Almera para la gestión de la información, el cual continúa operando mientras se culmina la transición al nuevo sistema.</t>
    </r>
    <r>
      <rPr>
        <b/>
        <sz val="20"/>
        <rFont val="Calibri"/>
        <family val="2"/>
        <scheme val="minor"/>
      </rPr>
      <t xml:space="preserve">
29/05/2024:</t>
    </r>
    <r>
      <rPr>
        <sz val="20"/>
        <rFont val="Calibri"/>
        <family val="2"/>
        <scheme val="minor"/>
      </rPr>
      <t xml:space="preserve"> Cuentan hace unos 6 o 7 meses con un software ALMERA en el que se gestiona toda la información, no es de radicación, pero por medio de El se custodia información, se generan reuniones,  refleja los procesos, gestionan allí la Matríz de Riesgos, coordinan los tiempos de tareas, tiempos de cumplimientos, llevan indicadores. 
Están en un proyecto de implementar ORFEO, cuentan con la información digitalizada de 2018 al 2024 y se planea migrar la información al ORFEO. 
Anterior a esta fecha la Entidad se llamaba "IPS Universitaria"(Antioquia), quienes se llevaron su documentación, cuando los ciudadanos o usuarios requieren información, se debe solicitar directamente a la "IPS Universitaria"
Son 42 Sedes a nivelCiudad y  Atlántico, cuyo Archivo se centralizó en la Sede Paso Galán y la Sede MIX.
GD es un proceso del área de Gestión Jurídica
Cuentan con PINAR, aprobado por el Proceso de Calidad y la Gerencia de MiRedIPS, fue sometido a verificación y estudios por Calidad.
MiRedIPS se encuentra en un proceso de certificación de la norma ISO 9001-2015, lo que ha llevado a que sus procesos se hayan transofrmado, por lo que hay lugar a la actualización del PINAR, ya que varios procesos se han modificado, el organigrama cambió.
En la visita del 2023, se le solicitó la actulizacion del Manual de Correspondencia, por lo que hoy cuenta con un "Procedimiento Recepción, Manejo y Archivo de la Correspondencia V3.0"
Se creó el "Procedimiento General de Archivo De Gestión"
Cuentan con un software de Capacitación, para que los funcionarios 
</t>
    </r>
    <r>
      <rPr>
        <b/>
        <sz val="20"/>
        <color theme="1"/>
        <rFont val="Calibri"/>
        <family val="2"/>
        <scheme val="minor"/>
      </rPr>
      <t xml:space="preserve">
SE MANEJA UN RADICADO DE ENTREDA A TRAVES DE UN SELLO, PERO NO SE MANEJA UN RADICADO DE SALIDA DE LAS COMUNICACIONES. ACTUALMENTE CUENTAN CON UN CONTRATO DE APLICACIÓN DEL SOFTWARE DOCUMENTAL ORFEO (DEVELOP)</t>
    </r>
  </si>
  <si>
    <r>
      <t xml:space="preserve">23/09/2025: </t>
    </r>
    <r>
      <rPr>
        <sz val="20"/>
        <color theme="1"/>
        <rFont val="Calibri"/>
        <family val="2"/>
        <scheme val="minor"/>
      </rPr>
      <t>La entidad contrató la elaboración de las Tablas de Retención Documental (TRD) y las Tablas de Valoración Documental (TVD), las cuales se encuentran actualmente en proceso de formulación. A la fecha, la entidad no cuenta con TRD convalidadas por el Consejo Distrital de Archivos – CDABAQ, lo que limita su aplicación formal dentro del Sistema de Gestión Documenta</t>
    </r>
    <r>
      <rPr>
        <b/>
        <sz val="20"/>
        <color theme="1"/>
        <rFont val="Calibri"/>
        <family val="2"/>
        <scheme val="minor"/>
      </rPr>
      <t>l.
29/05/2024: No cuentan actualmente con TRD convalidadas por el CDABAQ.
2023:SE CONTRATO LA ELABORACION DE LAS TABLAS DE RETENCION DOCUMENTAL Y DE VALORACION DOCUMENTAL Y SE ENCUENTRAN EN ESE PROCESO</t>
    </r>
  </si>
  <si>
    <r>
      <rPr>
        <b/>
        <sz val="20"/>
        <rFont val="Calibri"/>
        <family val="2"/>
        <scheme val="minor"/>
      </rPr>
      <t xml:space="preserve">23/09/2025: </t>
    </r>
    <r>
      <rPr>
        <sz val="20"/>
        <rFont val="Calibri"/>
        <family val="2"/>
        <scheme val="minor"/>
      </rPr>
      <t>La entidad no cuenta con el Formato Único de Inventario Documental (FUID) ni con otros instrumentos que hagan las veces de inventario documental. En consecuencia, se recomienda la elaboración e implementación del FUID, de conformidad con lo establecido en el Acuerdo 001 de 2024 del Archivo General de la Nación (AGN), con el fin de garantizar el control, organización y adecuada gestión de los documentos en sus diferentes fases del ciclo vital.
29/05/204: NO CUENTAN. SE SUGIERE DESDE EL EL CDA INICIAR CON SU ELABORACIÓN.</t>
    </r>
    <r>
      <rPr>
        <b/>
        <sz val="20"/>
        <color theme="1"/>
        <rFont val="Calibri"/>
        <family val="2"/>
        <scheme val="minor"/>
      </rPr>
      <t xml:space="preserve">
2023: El archivo central no cuenta con instrumentos de descripcion como inventarios documentales de los diferentes asuntos a su cargo</t>
    </r>
  </si>
  <si>
    <r>
      <t xml:space="preserve">23/09/2025: </t>
    </r>
    <r>
      <rPr>
        <sz val="20"/>
        <color theme="1"/>
        <rFont val="Calibri"/>
        <family val="2"/>
        <scheme val="minor"/>
      </rPr>
      <t>la documentación fue centralizada en las sedes Paso Galán y MIX, donde actualmente se adelantan labores de organización. Desde el CDABAQ se requiere la presentación de un Plan de Acción que contemple las actividades orientadas a la elaboración, actualización e implementación de los instrumentos archivísticos, con resultados evidenciables en la organización documental.</t>
    </r>
    <r>
      <rPr>
        <b/>
        <sz val="20"/>
        <color theme="1"/>
        <rFont val="Calibri"/>
        <family val="2"/>
        <scheme val="minor"/>
      </rPr>
      <t xml:space="preserve">
29/05/2024: </t>
    </r>
    <r>
      <rPr>
        <sz val="20"/>
        <color theme="1"/>
        <rFont val="Calibri"/>
        <family val="2"/>
        <scheme val="minor"/>
      </rPr>
      <t xml:space="preserve">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t>
    </r>
    <r>
      <rPr>
        <b/>
        <sz val="20"/>
        <color theme="1"/>
        <rFont val="Calibri"/>
        <family val="2"/>
        <scheme val="minor"/>
      </rPr>
      <t xml:space="preserve">
2023:NO EXISTEN FONDOS ACUMULADOS
EL TRANSCURIR INSTITUCIONAL ES INFERIOR A TRES AÑOS PERO REQUIEREN DE MEDIDAS DE MITIGACION O DE LO CONTRARIO CONTRIBUYEN A LA EXISTENCIA DE ESTE PROBLEMÁTICA</t>
    </r>
  </si>
  <si>
    <r>
      <t xml:space="preserve">23/09/2025: </t>
    </r>
    <r>
      <rPr>
        <sz val="20"/>
        <color theme="1"/>
        <rFont val="Calibri"/>
        <family val="2"/>
        <scheme val="minor"/>
      </rPr>
      <t>No se han ejecutado actuaciones orientadas a la disposición final de la documentación.</t>
    </r>
    <r>
      <rPr>
        <b/>
        <sz val="20"/>
        <color theme="1"/>
        <rFont val="Calibri"/>
        <family val="2"/>
        <scheme val="minor"/>
      </rPr>
      <t xml:space="preserve">
20/05/2024: </t>
    </r>
    <r>
      <rPr>
        <sz val="20"/>
        <color theme="1"/>
        <rFont val="Calibri"/>
        <family val="2"/>
        <scheme val="minor"/>
      </rPr>
      <t xml:space="preserve">A la fecha no se han adelantado procesos de disposición final de los documentos
</t>
    </r>
    <r>
      <rPr>
        <b/>
        <sz val="20"/>
        <color theme="1"/>
        <rFont val="Calibri"/>
        <family val="2"/>
        <scheme val="minor"/>
      </rPr>
      <t xml:space="preserve">
No se han adelantado acciones tendientes a la disposicion final de documentacion </t>
    </r>
  </si>
  <si>
    <r>
      <t>23/09/2025:</t>
    </r>
    <r>
      <rPr>
        <sz val="20"/>
        <color theme="1"/>
        <rFont val="Calibri"/>
        <family val="2"/>
        <scheme val="minor"/>
      </rPr>
      <t xml:space="preserve"> actualmete se encuentran elaborando los instrumentos archivisticos, se enceuntra establecido dentro de las actividades a desarrollar dentro del plan de trabajo
29/05/2024: actualmente no cuentan con estos instrumentos archivísticos
</t>
    </r>
    <r>
      <rPr>
        <b/>
        <sz val="20"/>
        <color theme="1"/>
        <rFont val="Calibri"/>
        <family val="2"/>
        <scheme val="minor"/>
      </rPr>
      <t xml:space="preserve">
Se encuentra el deposito de archivo en condiciones de limpieza y saneamiento adecuado y procesos de desinfeccion y desratizacion. </t>
    </r>
  </si>
  <si>
    <r>
      <t xml:space="preserve">23/09/2025: </t>
    </r>
    <r>
      <rPr>
        <sz val="20"/>
        <color theme="1"/>
        <rFont val="Calibri"/>
        <family val="2"/>
        <scheme val="minor"/>
      </rPr>
      <t>se adelantan actualizaciones de capacitaion al personal .
29/05/2024: Han realizado un video en el que explican  normativa de gestión documental y archivo. Es un video interno para consulta de los funcionarios.</t>
    </r>
    <r>
      <rPr>
        <b/>
        <sz val="20"/>
        <color theme="1"/>
        <rFont val="Calibri"/>
        <family val="2"/>
        <scheme val="minor"/>
      </rPr>
      <t xml:space="preserve">
Articuladas al proceso de difusion y capacitacion del CDABAQ,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</si>
</sst>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12"/>
      <color theme="1"/>
      <name val="Calibri"/>
      <family val="2"/>
      <scheme val="minor"/>
    </font>
    <font>
      <sz val="20"/>
      <name val="Calibri"/>
      <family val="2"/>
      <scheme val="minor"/>
    </font>
  </fonts>
  <fills count="21">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0000"/>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4">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2" fillId="4" borderId="0" xfId="0" applyFont="1" applyFill="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20" borderId="3" xfId="0" applyFont="1" applyFill="1" applyBorder="1" applyAlignment="1">
      <alignment horizontal="center" vertical="center" wrapText="1"/>
    </xf>
    <xf numFmtId="0" fontId="30" fillId="20"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0"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40</c:v>
                </c:pt>
                <c:pt idx="1">
                  <c:v>0</c:v>
                </c:pt>
                <c:pt idx="2">
                  <c:v>0</c:v>
                </c:pt>
                <c:pt idx="3">
                  <c:v>100</c:v>
                </c:pt>
                <c:pt idx="4">
                  <c:v>0</c:v>
                </c:pt>
                <c:pt idx="5">
                  <c:v>0</c:v>
                </c:pt>
                <c:pt idx="6">
                  <c:v>0</c:v>
                </c:pt>
                <c:pt idx="7">
                  <c:v>30</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D1" zoomScale="51" zoomScaleNormal="70" zoomScaleSheetLayoutView="10" zoomScalePageLayoutView="33" workbookViewId="0">
      <selection activeCell="I61" sqref="I61:I7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2" width="79" style="10" customWidth="1"/>
    <col min="23"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8" t="s">
        <v>80</v>
      </c>
      <c r="C1" s="228"/>
      <c r="D1" s="228"/>
      <c r="E1" s="228"/>
      <c r="F1" s="228"/>
      <c r="G1" s="228"/>
      <c r="H1" s="228"/>
      <c r="I1" s="228"/>
      <c r="J1" s="228"/>
      <c r="K1" s="228"/>
      <c r="L1" s="228"/>
      <c r="M1" s="228"/>
      <c r="N1" s="228"/>
      <c r="O1" s="228"/>
      <c r="P1" s="228"/>
      <c r="Q1" s="228"/>
      <c r="R1" s="228"/>
      <c r="S1" s="228"/>
      <c r="T1" s="228"/>
      <c r="U1" s="228"/>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366" t="s">
        <v>52</v>
      </c>
      <c r="C3" s="323">
        <v>30</v>
      </c>
      <c r="D3" s="229" t="s">
        <v>52</v>
      </c>
      <c r="E3" s="312" t="s">
        <v>71</v>
      </c>
      <c r="F3" s="315">
        <v>60</v>
      </c>
      <c r="G3" s="88">
        <v>5</v>
      </c>
      <c r="H3" s="64" t="s">
        <v>155</v>
      </c>
      <c r="I3" s="324" t="s">
        <v>11</v>
      </c>
      <c r="J3" s="180"/>
      <c r="K3" s="89" t="s">
        <v>59</v>
      </c>
      <c r="L3" s="34">
        <f t="shared" ref="L3:L21" si="0">IF(K3="SI",G3,0)</f>
        <v>0</v>
      </c>
      <c r="M3" s="318">
        <f>L3+L4+L5+L6+L7+L8+L9+L10+L11+L12</f>
        <v>40</v>
      </c>
      <c r="N3" s="304">
        <f>((L3+L4)*F3)/100</f>
        <v>0</v>
      </c>
      <c r="O3" s="255">
        <f>(SUM(N3:N19)*C3)/100</f>
        <v>7.2</v>
      </c>
      <c r="P3" s="222" t="s">
        <v>179</v>
      </c>
      <c r="Q3" s="203"/>
      <c r="R3" s="33" t="s">
        <v>14</v>
      </c>
      <c r="S3" s="90"/>
      <c r="T3" s="90" t="s">
        <v>76</v>
      </c>
      <c r="U3" s="91" t="s">
        <v>169</v>
      </c>
      <c r="V3" s="217" t="s">
        <v>173</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367"/>
      <c r="C4" s="323"/>
      <c r="D4" s="230"/>
      <c r="E4" s="313"/>
      <c r="F4" s="316"/>
      <c r="G4" s="92">
        <v>5</v>
      </c>
      <c r="H4" s="62" t="s">
        <v>86</v>
      </c>
      <c r="I4" s="325"/>
      <c r="J4" s="181"/>
      <c r="K4" s="93" t="s">
        <v>59</v>
      </c>
      <c r="L4" s="38">
        <f t="shared" si="0"/>
        <v>0</v>
      </c>
      <c r="M4" s="319"/>
      <c r="N4" s="305"/>
      <c r="O4" s="255"/>
      <c r="P4" s="223"/>
      <c r="Q4" s="203"/>
      <c r="R4" s="204" t="s">
        <v>14</v>
      </c>
      <c r="S4" s="94"/>
      <c r="T4" s="94" t="s">
        <v>76</v>
      </c>
      <c r="U4" s="95" t="s">
        <v>169</v>
      </c>
      <c r="X4" s="7">
        <f>M3</f>
        <v>40</v>
      </c>
      <c r="Y4" s="7">
        <f>M13</f>
        <v>0</v>
      </c>
      <c r="Z4" s="7">
        <f>M15</f>
        <v>0</v>
      </c>
      <c r="AA4" s="7">
        <f>M20</f>
        <v>100</v>
      </c>
      <c r="AB4" s="7">
        <f>M25</f>
        <v>0</v>
      </c>
      <c r="AC4" s="7">
        <f>M31</f>
        <v>0</v>
      </c>
      <c r="AD4" s="7">
        <f>M35</f>
        <v>0</v>
      </c>
      <c r="AE4" s="7">
        <f>M43</f>
        <v>30</v>
      </c>
      <c r="AF4" s="7">
        <f>M55</f>
        <v>0</v>
      </c>
      <c r="AG4" s="7">
        <f>M57</f>
        <v>0</v>
      </c>
      <c r="AH4" s="7">
        <f>M61</f>
        <v>0</v>
      </c>
      <c r="AI4" s="7">
        <f>M74</f>
        <v>0</v>
      </c>
      <c r="AJ4" s="7">
        <f>M83</f>
        <v>0</v>
      </c>
      <c r="AK4" s="7">
        <f>M83</f>
        <v>0</v>
      </c>
      <c r="AL4" s="7"/>
    </row>
    <row r="5" spans="1:38" ht="83.25" customHeight="1" thickBot="1" x14ac:dyDescent="0.3">
      <c r="A5" s="3"/>
      <c r="B5" s="367"/>
      <c r="C5" s="323"/>
      <c r="D5" s="230"/>
      <c r="E5" s="313"/>
      <c r="F5" s="316"/>
      <c r="G5" s="89">
        <v>10</v>
      </c>
      <c r="H5" s="62" t="s">
        <v>156</v>
      </c>
      <c r="I5" s="321" t="s">
        <v>153</v>
      </c>
      <c r="J5" s="182"/>
      <c r="K5" s="89" t="s">
        <v>12</v>
      </c>
      <c r="L5" s="34">
        <f t="shared" ref="L5:L12" si="1">IF(K5="SI",G5,0)</f>
        <v>10</v>
      </c>
      <c r="M5" s="319"/>
      <c r="N5" s="304">
        <f>((L5+L6)*F3)/100</f>
        <v>12</v>
      </c>
      <c r="O5" s="255"/>
      <c r="P5" s="223"/>
      <c r="Q5" s="203"/>
      <c r="R5" s="205" t="s">
        <v>14</v>
      </c>
      <c r="S5" s="35"/>
      <c r="T5" s="35" t="s">
        <v>76</v>
      </c>
      <c r="U5" s="36" t="s">
        <v>169</v>
      </c>
      <c r="X5" s="7"/>
      <c r="Y5" s="7"/>
      <c r="Z5" s="7"/>
      <c r="AA5" s="7"/>
      <c r="AB5" s="7"/>
      <c r="AC5" s="7"/>
      <c r="AD5" s="7"/>
      <c r="AE5" s="7"/>
      <c r="AF5" s="7"/>
      <c r="AG5" s="7"/>
      <c r="AH5" s="7"/>
      <c r="AI5" s="7"/>
      <c r="AJ5" s="7"/>
      <c r="AK5" s="7"/>
      <c r="AL5" s="7"/>
    </row>
    <row r="6" spans="1:38" ht="81.75" customHeight="1" thickBot="1" x14ac:dyDescent="0.3">
      <c r="A6" s="3"/>
      <c r="B6" s="367"/>
      <c r="C6" s="323"/>
      <c r="D6" s="230"/>
      <c r="E6" s="313"/>
      <c r="F6" s="316"/>
      <c r="G6" s="93">
        <v>10</v>
      </c>
      <c r="H6" s="96" t="s">
        <v>159</v>
      </c>
      <c r="I6" s="322"/>
      <c r="J6" s="192"/>
      <c r="K6" s="93" t="s">
        <v>12</v>
      </c>
      <c r="L6" s="38">
        <f t="shared" si="1"/>
        <v>10</v>
      </c>
      <c r="M6" s="319"/>
      <c r="N6" s="305"/>
      <c r="O6" s="255"/>
      <c r="P6" s="223"/>
      <c r="Q6" s="203"/>
      <c r="R6" s="204" t="s">
        <v>14</v>
      </c>
      <c r="S6" s="94"/>
      <c r="T6" s="94" t="s">
        <v>76</v>
      </c>
      <c r="U6" s="95" t="s">
        <v>169</v>
      </c>
    </row>
    <row r="7" spans="1:38" ht="129" thickBot="1" x14ac:dyDescent="0.3">
      <c r="A7" s="3"/>
      <c r="B7" s="367"/>
      <c r="C7" s="323"/>
      <c r="D7" s="230"/>
      <c r="E7" s="313"/>
      <c r="F7" s="316"/>
      <c r="G7" s="97">
        <v>20</v>
      </c>
      <c r="H7" s="62" t="s">
        <v>157</v>
      </c>
      <c r="I7" s="397" t="s">
        <v>19</v>
      </c>
      <c r="J7" s="193"/>
      <c r="K7" s="33" t="s">
        <v>12</v>
      </c>
      <c r="L7" s="34">
        <f t="shared" si="1"/>
        <v>20</v>
      </c>
      <c r="M7" s="319"/>
      <c r="N7" s="304">
        <f>(SUM(L7:L12)*F3)/100</f>
        <v>12</v>
      </c>
      <c r="O7" s="255"/>
      <c r="P7" s="223"/>
      <c r="Q7" s="203"/>
      <c r="R7" s="205" t="s">
        <v>14</v>
      </c>
      <c r="S7" s="35"/>
      <c r="T7" s="35" t="s">
        <v>76</v>
      </c>
      <c r="U7" s="36" t="s">
        <v>169</v>
      </c>
    </row>
    <row r="8" spans="1:38" ht="78" thickBot="1" x14ac:dyDescent="0.3">
      <c r="A8" s="3"/>
      <c r="B8" s="367"/>
      <c r="C8" s="323"/>
      <c r="D8" s="230"/>
      <c r="E8" s="313"/>
      <c r="F8" s="316"/>
      <c r="G8" s="98">
        <v>15</v>
      </c>
      <c r="H8" s="63" t="s">
        <v>160</v>
      </c>
      <c r="I8" s="398"/>
      <c r="J8" s="193"/>
      <c r="K8" s="104" t="s">
        <v>59</v>
      </c>
      <c r="L8" s="100">
        <f t="shared" si="1"/>
        <v>0</v>
      </c>
      <c r="M8" s="319"/>
      <c r="N8" s="400"/>
      <c r="O8" s="255"/>
      <c r="P8" s="223"/>
      <c r="Q8" s="203"/>
      <c r="R8" s="206" t="s">
        <v>14</v>
      </c>
      <c r="S8" s="101"/>
      <c r="T8" s="101" t="s">
        <v>76</v>
      </c>
      <c r="U8" s="36" t="s">
        <v>169</v>
      </c>
    </row>
    <row r="9" spans="1:38" ht="77.25" thickBot="1" x14ac:dyDescent="0.3">
      <c r="A9" s="3"/>
      <c r="B9" s="367"/>
      <c r="C9" s="323"/>
      <c r="D9" s="230"/>
      <c r="E9" s="313"/>
      <c r="F9" s="316"/>
      <c r="G9" s="98">
        <v>10</v>
      </c>
      <c r="H9" s="63" t="s">
        <v>87</v>
      </c>
      <c r="I9" s="398"/>
      <c r="J9" s="193"/>
      <c r="K9" s="104" t="s">
        <v>59</v>
      </c>
      <c r="L9" s="100">
        <f t="shared" si="1"/>
        <v>0</v>
      </c>
      <c r="M9" s="319"/>
      <c r="N9" s="400"/>
      <c r="O9" s="255"/>
      <c r="P9" s="223"/>
      <c r="Q9" s="203"/>
      <c r="R9" s="206" t="s">
        <v>14</v>
      </c>
      <c r="S9" s="101"/>
      <c r="T9" s="101" t="s">
        <v>76</v>
      </c>
      <c r="U9" s="36" t="s">
        <v>169</v>
      </c>
    </row>
    <row r="10" spans="1:38" ht="77.25" thickBot="1" x14ac:dyDescent="0.3">
      <c r="A10" s="3"/>
      <c r="B10" s="367"/>
      <c r="C10" s="323"/>
      <c r="D10" s="230"/>
      <c r="E10" s="313"/>
      <c r="F10" s="316"/>
      <c r="G10" s="98">
        <v>10</v>
      </c>
      <c r="H10" s="63" t="s">
        <v>88</v>
      </c>
      <c r="I10" s="398"/>
      <c r="J10" s="193"/>
      <c r="K10" s="104" t="s">
        <v>59</v>
      </c>
      <c r="L10" s="100">
        <f t="shared" si="1"/>
        <v>0</v>
      </c>
      <c r="M10" s="319"/>
      <c r="N10" s="400"/>
      <c r="O10" s="255"/>
      <c r="P10" s="223"/>
      <c r="Q10" s="203"/>
      <c r="R10" s="206" t="s">
        <v>14</v>
      </c>
      <c r="S10" s="101"/>
      <c r="T10" s="101" t="s">
        <v>76</v>
      </c>
      <c r="U10" s="36" t="s">
        <v>169</v>
      </c>
    </row>
    <row r="11" spans="1:38" ht="77.25" thickBot="1" x14ac:dyDescent="0.3">
      <c r="A11" s="3"/>
      <c r="B11" s="367"/>
      <c r="C11" s="323"/>
      <c r="D11" s="230"/>
      <c r="E11" s="313"/>
      <c r="F11" s="316"/>
      <c r="G11" s="98">
        <v>5</v>
      </c>
      <c r="H11" s="46" t="s">
        <v>90</v>
      </c>
      <c r="I11" s="398"/>
      <c r="J11" s="193"/>
      <c r="K11" s="104" t="s">
        <v>59</v>
      </c>
      <c r="L11" s="100">
        <f t="shared" si="1"/>
        <v>0</v>
      </c>
      <c r="M11" s="319"/>
      <c r="N11" s="400"/>
      <c r="O11" s="255"/>
      <c r="P11" s="223"/>
      <c r="Q11" s="203"/>
      <c r="R11" s="206" t="s">
        <v>14</v>
      </c>
      <c r="S11" s="101"/>
      <c r="T11" s="101" t="s">
        <v>76</v>
      </c>
      <c r="U11" s="102" t="s">
        <v>169</v>
      </c>
    </row>
    <row r="12" spans="1:38" ht="77.25" thickBot="1" x14ac:dyDescent="0.3">
      <c r="A12" s="3"/>
      <c r="B12" s="367"/>
      <c r="C12" s="323"/>
      <c r="D12" s="230"/>
      <c r="E12" s="314"/>
      <c r="F12" s="317"/>
      <c r="G12" s="93">
        <v>10</v>
      </c>
      <c r="H12" s="103" t="s">
        <v>89</v>
      </c>
      <c r="I12" s="399"/>
      <c r="J12" s="193"/>
      <c r="K12" s="37" t="s">
        <v>59</v>
      </c>
      <c r="L12" s="38">
        <f t="shared" si="1"/>
        <v>0</v>
      </c>
      <c r="M12" s="320"/>
      <c r="N12" s="305"/>
      <c r="O12" s="255"/>
      <c r="P12" s="224"/>
      <c r="Q12" s="203"/>
      <c r="R12" s="207" t="s">
        <v>14</v>
      </c>
      <c r="S12" s="39"/>
      <c r="T12" s="39" t="s">
        <v>76</v>
      </c>
      <c r="U12" s="40" t="s">
        <v>169</v>
      </c>
    </row>
    <row r="13" spans="1:38" ht="288.75" customHeight="1" thickBot="1" x14ac:dyDescent="0.3">
      <c r="A13" s="3"/>
      <c r="B13" s="367"/>
      <c r="C13" s="323"/>
      <c r="D13" s="230"/>
      <c r="E13" s="302" t="s">
        <v>13</v>
      </c>
      <c r="F13" s="282">
        <v>10</v>
      </c>
      <c r="G13" s="33">
        <v>50</v>
      </c>
      <c r="H13" s="117" t="s">
        <v>91</v>
      </c>
      <c r="I13" s="243" t="s">
        <v>79</v>
      </c>
      <c r="J13" s="183"/>
      <c r="K13" s="33" t="s">
        <v>59</v>
      </c>
      <c r="L13" s="34">
        <f t="shared" si="0"/>
        <v>0</v>
      </c>
      <c r="M13" s="318">
        <f>L13+L14</f>
        <v>0</v>
      </c>
      <c r="N13" s="306">
        <f>((L13+L14)*F13)/100</f>
        <v>0</v>
      </c>
      <c r="O13" s="255"/>
      <c r="P13" s="225" t="s">
        <v>180</v>
      </c>
      <c r="Q13" s="208"/>
      <c r="R13" s="205" t="s">
        <v>14</v>
      </c>
      <c r="S13" s="35"/>
      <c r="T13" s="35" t="s">
        <v>76</v>
      </c>
      <c r="U13" s="36" t="s">
        <v>170</v>
      </c>
    </row>
    <row r="14" spans="1:38" ht="179.25" customHeight="1" thickBot="1" x14ac:dyDescent="0.3">
      <c r="A14" s="3"/>
      <c r="B14" s="367"/>
      <c r="C14" s="323"/>
      <c r="D14" s="230"/>
      <c r="E14" s="303"/>
      <c r="F14" s="284"/>
      <c r="G14" s="37">
        <v>50</v>
      </c>
      <c r="H14" s="166" t="s">
        <v>129</v>
      </c>
      <c r="I14" s="245"/>
      <c r="J14" s="194"/>
      <c r="K14" s="37" t="s">
        <v>59</v>
      </c>
      <c r="L14" s="38">
        <f t="shared" si="0"/>
        <v>0</v>
      </c>
      <c r="M14" s="320"/>
      <c r="N14" s="307"/>
      <c r="O14" s="255"/>
      <c r="P14" s="226"/>
      <c r="Q14" s="208"/>
      <c r="R14" s="207" t="s">
        <v>14</v>
      </c>
      <c r="S14" s="39"/>
      <c r="T14" s="39" t="s">
        <v>76</v>
      </c>
      <c r="U14" s="40" t="s">
        <v>170</v>
      </c>
    </row>
    <row r="15" spans="1:38" ht="51" customHeight="1" thickBot="1" x14ac:dyDescent="0.3">
      <c r="A15" s="3"/>
      <c r="B15" s="367"/>
      <c r="C15" s="323"/>
      <c r="D15" s="230"/>
      <c r="E15" s="372" t="s">
        <v>15</v>
      </c>
      <c r="F15" s="309">
        <v>30</v>
      </c>
      <c r="G15" s="33">
        <v>15</v>
      </c>
      <c r="H15" s="117" t="s">
        <v>92</v>
      </c>
      <c r="I15" s="243" t="s">
        <v>16</v>
      </c>
      <c r="J15" s="194"/>
      <c r="K15" s="33" t="s">
        <v>14</v>
      </c>
      <c r="L15" s="34">
        <f t="shared" si="0"/>
        <v>0</v>
      </c>
      <c r="M15" s="318">
        <f>L15+L16+L17+L18+L19</f>
        <v>0</v>
      </c>
      <c r="N15" s="306">
        <f>(SUM(L15:L19)*F15)/100</f>
        <v>0</v>
      </c>
      <c r="O15" s="255"/>
      <c r="P15" s="225" t="s">
        <v>161</v>
      </c>
      <c r="Q15" s="208"/>
      <c r="R15" s="208" t="s">
        <v>14</v>
      </c>
      <c r="S15" s="208"/>
      <c r="T15" s="211" t="s">
        <v>14</v>
      </c>
      <c r="U15" s="36" t="s">
        <v>161</v>
      </c>
    </row>
    <row r="16" spans="1:38" ht="51.75" thickBot="1" x14ac:dyDescent="0.3">
      <c r="A16" s="3"/>
      <c r="B16" s="367"/>
      <c r="C16" s="323"/>
      <c r="D16" s="230"/>
      <c r="E16" s="373"/>
      <c r="F16" s="310"/>
      <c r="G16" s="104">
        <v>20</v>
      </c>
      <c r="H16" s="118" t="s">
        <v>130</v>
      </c>
      <c r="I16" s="244"/>
      <c r="J16" s="194"/>
      <c r="K16" s="104" t="s">
        <v>14</v>
      </c>
      <c r="L16" s="100">
        <f t="shared" si="0"/>
        <v>0</v>
      </c>
      <c r="M16" s="319"/>
      <c r="N16" s="308"/>
      <c r="O16" s="255"/>
      <c r="P16" s="227"/>
      <c r="Q16" s="208"/>
      <c r="R16" s="212" t="s">
        <v>14</v>
      </c>
      <c r="S16" s="208"/>
      <c r="T16" s="212" t="s">
        <v>14</v>
      </c>
      <c r="U16" s="102" t="s">
        <v>161</v>
      </c>
    </row>
    <row r="17" spans="1:21" ht="51.75" thickBot="1" x14ac:dyDescent="0.3">
      <c r="A17" s="3"/>
      <c r="B17" s="367"/>
      <c r="C17" s="323"/>
      <c r="D17" s="230"/>
      <c r="E17" s="373"/>
      <c r="F17" s="310"/>
      <c r="G17" s="104">
        <v>15</v>
      </c>
      <c r="H17" s="163" t="s">
        <v>93</v>
      </c>
      <c r="I17" s="244"/>
      <c r="J17" s="194"/>
      <c r="K17" s="104" t="s">
        <v>14</v>
      </c>
      <c r="L17" s="100">
        <f t="shared" si="0"/>
        <v>0</v>
      </c>
      <c r="M17" s="319"/>
      <c r="N17" s="308"/>
      <c r="O17" s="255"/>
      <c r="P17" s="227"/>
      <c r="Q17" s="208"/>
      <c r="R17" s="212" t="s">
        <v>14</v>
      </c>
      <c r="S17" s="208"/>
      <c r="T17" s="212" t="s">
        <v>14</v>
      </c>
      <c r="U17" s="102" t="s">
        <v>161</v>
      </c>
    </row>
    <row r="18" spans="1:21" ht="76.5" customHeight="1" thickBot="1" x14ac:dyDescent="0.3">
      <c r="A18" s="3"/>
      <c r="B18" s="367"/>
      <c r="C18" s="323"/>
      <c r="D18" s="230"/>
      <c r="E18" s="373"/>
      <c r="F18" s="310"/>
      <c r="G18" s="146">
        <v>20</v>
      </c>
      <c r="H18" s="164" t="s">
        <v>95</v>
      </c>
      <c r="I18" s="244"/>
      <c r="J18" s="194"/>
      <c r="K18" s="104" t="s">
        <v>14</v>
      </c>
      <c r="L18" s="100">
        <f t="shared" si="0"/>
        <v>0</v>
      </c>
      <c r="M18" s="319"/>
      <c r="N18" s="308"/>
      <c r="O18" s="255"/>
      <c r="P18" s="227"/>
      <c r="Q18" s="208"/>
      <c r="R18" s="212" t="s">
        <v>14</v>
      </c>
      <c r="S18" s="208"/>
      <c r="T18" s="212" t="s">
        <v>14</v>
      </c>
      <c r="U18" s="102" t="s">
        <v>161</v>
      </c>
    </row>
    <row r="19" spans="1:21" ht="81" customHeight="1" thickBot="1" x14ac:dyDescent="0.3">
      <c r="A19" s="3"/>
      <c r="B19" s="368"/>
      <c r="C19" s="323"/>
      <c r="D19" s="231"/>
      <c r="E19" s="374"/>
      <c r="F19" s="311"/>
      <c r="G19" s="147">
        <v>30</v>
      </c>
      <c r="H19" s="165" t="s">
        <v>131</v>
      </c>
      <c r="I19" s="245"/>
      <c r="J19" s="194"/>
      <c r="K19" s="37" t="s">
        <v>14</v>
      </c>
      <c r="L19" s="38">
        <f t="shared" si="0"/>
        <v>0</v>
      </c>
      <c r="M19" s="319"/>
      <c r="N19" s="307"/>
      <c r="O19" s="255"/>
      <c r="P19" s="226"/>
      <c r="Q19" s="208"/>
      <c r="R19" s="213" t="s">
        <v>14</v>
      </c>
      <c r="S19" s="208"/>
      <c r="T19" s="213" t="s">
        <v>14</v>
      </c>
      <c r="U19" s="40" t="s">
        <v>161</v>
      </c>
    </row>
    <row r="20" spans="1:21" ht="51" customHeight="1" thickBot="1" x14ac:dyDescent="0.3">
      <c r="B20" s="354" t="s">
        <v>61</v>
      </c>
      <c r="C20" s="345">
        <v>60</v>
      </c>
      <c r="D20" s="229" t="s">
        <v>53</v>
      </c>
      <c r="E20" s="347" t="s">
        <v>148</v>
      </c>
      <c r="F20" s="282">
        <v>10</v>
      </c>
      <c r="G20" s="89">
        <v>10</v>
      </c>
      <c r="H20" s="105" t="s">
        <v>94</v>
      </c>
      <c r="I20" s="243" t="s">
        <v>20</v>
      </c>
      <c r="J20" s="194"/>
      <c r="K20" s="33" t="s">
        <v>12</v>
      </c>
      <c r="L20" s="106">
        <f t="shared" si="0"/>
        <v>10</v>
      </c>
      <c r="M20" s="273">
        <f>L20+L21+L22+L23+L24</f>
        <v>100</v>
      </c>
      <c r="N20" s="270">
        <f>(SUM(L20:L24)*F20)/100</f>
        <v>10</v>
      </c>
      <c r="O20" s="256">
        <f>(SUM(N20:N73)*C20)/100</f>
        <v>8.6999999999999993</v>
      </c>
      <c r="P20" s="375" t="s">
        <v>181</v>
      </c>
      <c r="Q20" s="173" t="s">
        <v>171</v>
      </c>
      <c r="R20" s="205" t="s">
        <v>14</v>
      </c>
      <c r="S20" s="35"/>
      <c r="T20" s="35" t="s">
        <v>14</v>
      </c>
      <c r="U20" s="50"/>
    </row>
    <row r="21" spans="1:21" ht="128.25" thickBot="1" x14ac:dyDescent="0.3">
      <c r="B21" s="355"/>
      <c r="C21" s="323"/>
      <c r="D21" s="230"/>
      <c r="E21" s="348"/>
      <c r="F21" s="283"/>
      <c r="G21" s="107">
        <v>40</v>
      </c>
      <c r="H21" s="108" t="s">
        <v>96</v>
      </c>
      <c r="I21" s="285"/>
      <c r="J21" s="194"/>
      <c r="K21" s="109" t="s">
        <v>12</v>
      </c>
      <c r="L21" s="106">
        <f t="shared" si="0"/>
        <v>40</v>
      </c>
      <c r="M21" s="274"/>
      <c r="N21" s="271"/>
      <c r="O21" s="257"/>
      <c r="P21" s="376"/>
      <c r="Q21" s="173"/>
      <c r="R21" s="209" t="s">
        <v>14</v>
      </c>
      <c r="S21" s="110"/>
      <c r="T21" s="110" t="s">
        <v>14</v>
      </c>
      <c r="U21" s="111"/>
    </row>
    <row r="22" spans="1:21" ht="77.25" thickBot="1" x14ac:dyDescent="0.3">
      <c r="B22" s="355"/>
      <c r="C22" s="323"/>
      <c r="D22" s="230"/>
      <c r="E22" s="349"/>
      <c r="F22" s="283"/>
      <c r="G22" s="99">
        <v>30</v>
      </c>
      <c r="H22" s="63" t="s">
        <v>132</v>
      </c>
      <c r="I22" s="244"/>
      <c r="J22" s="194"/>
      <c r="K22" s="104" t="s">
        <v>12</v>
      </c>
      <c r="L22" s="106">
        <f t="shared" ref="L22:L79" si="2">IF(K22="SI",G22,0)</f>
        <v>30</v>
      </c>
      <c r="M22" s="274"/>
      <c r="N22" s="271"/>
      <c r="O22" s="257"/>
      <c r="P22" s="376"/>
      <c r="Q22" s="173"/>
      <c r="R22" s="206" t="s">
        <v>14</v>
      </c>
      <c r="S22" s="101"/>
      <c r="T22" s="101" t="s">
        <v>14</v>
      </c>
      <c r="U22" s="54"/>
    </row>
    <row r="23" spans="1:21" ht="219" customHeight="1" thickBot="1" x14ac:dyDescent="0.3">
      <c r="B23" s="355"/>
      <c r="C23" s="323"/>
      <c r="D23" s="230"/>
      <c r="E23" s="349"/>
      <c r="F23" s="283"/>
      <c r="G23" s="99">
        <v>10</v>
      </c>
      <c r="H23" s="63" t="s">
        <v>133</v>
      </c>
      <c r="I23" s="244"/>
      <c r="J23" s="194"/>
      <c r="K23" s="104" t="s">
        <v>12</v>
      </c>
      <c r="L23" s="106">
        <f t="shared" si="2"/>
        <v>10</v>
      </c>
      <c r="M23" s="274"/>
      <c r="N23" s="271"/>
      <c r="O23" s="257"/>
      <c r="P23" s="376"/>
      <c r="Q23" s="173"/>
      <c r="R23" s="206" t="s">
        <v>14</v>
      </c>
      <c r="S23" s="173"/>
      <c r="T23" s="101" t="s">
        <v>76</v>
      </c>
      <c r="U23" s="54"/>
    </row>
    <row r="24" spans="1:21" ht="128.25" thickBot="1" x14ac:dyDescent="0.3">
      <c r="B24" s="355"/>
      <c r="C24" s="323"/>
      <c r="D24" s="231"/>
      <c r="E24" s="350"/>
      <c r="F24" s="284"/>
      <c r="G24" s="112">
        <v>10</v>
      </c>
      <c r="H24" s="113" t="s">
        <v>134</v>
      </c>
      <c r="I24" s="245"/>
      <c r="J24" s="194"/>
      <c r="K24" s="114" t="s">
        <v>12</v>
      </c>
      <c r="L24" s="115">
        <f t="shared" si="2"/>
        <v>10</v>
      </c>
      <c r="M24" s="275"/>
      <c r="N24" s="272"/>
      <c r="O24" s="257"/>
      <c r="P24" s="377"/>
      <c r="Q24" s="173"/>
      <c r="R24" s="207" t="s">
        <v>14</v>
      </c>
      <c r="S24" s="173"/>
      <c r="T24" s="39" t="s">
        <v>14</v>
      </c>
      <c r="U24" s="61"/>
    </row>
    <row r="25" spans="1:21" ht="86.25" customHeight="1" thickBot="1" x14ac:dyDescent="0.3">
      <c r="B25" s="355"/>
      <c r="C25" s="323"/>
      <c r="D25" s="229" t="s">
        <v>66</v>
      </c>
      <c r="E25" s="235" t="s">
        <v>62</v>
      </c>
      <c r="F25" s="238">
        <v>25</v>
      </c>
      <c r="G25" s="148">
        <v>25</v>
      </c>
      <c r="H25" s="151" t="s">
        <v>97</v>
      </c>
      <c r="I25" s="167" t="s">
        <v>17</v>
      </c>
      <c r="J25" s="194"/>
      <c r="K25" s="195" t="s">
        <v>59</v>
      </c>
      <c r="L25" s="43">
        <f t="shared" si="2"/>
        <v>0</v>
      </c>
      <c r="M25" s="276">
        <f>L25+L26+L27+L28+L29+L30</f>
        <v>0</v>
      </c>
      <c r="N25" s="232">
        <f>(SUM(L25:L30)*F25)/100</f>
        <v>0</v>
      </c>
      <c r="O25" s="257"/>
      <c r="P25" s="375" t="s">
        <v>182</v>
      </c>
      <c r="Q25" s="173"/>
      <c r="R25" s="210" t="s">
        <v>14</v>
      </c>
      <c r="S25" s="44"/>
      <c r="T25" s="44" t="s">
        <v>14</v>
      </c>
      <c r="U25" s="45" t="s">
        <v>165</v>
      </c>
    </row>
    <row r="26" spans="1:21" ht="124.5" customHeight="1" thickBot="1" x14ac:dyDescent="0.3">
      <c r="B26" s="355"/>
      <c r="C26" s="323"/>
      <c r="D26" s="230"/>
      <c r="E26" s="236"/>
      <c r="F26" s="239"/>
      <c r="G26" s="149">
        <v>25</v>
      </c>
      <c r="H26" s="152" t="s">
        <v>98</v>
      </c>
      <c r="I26" s="252" t="s">
        <v>18</v>
      </c>
      <c r="J26" s="184"/>
      <c r="K26" s="47" t="s">
        <v>59</v>
      </c>
      <c r="L26" s="48">
        <f t="shared" si="2"/>
        <v>0</v>
      </c>
      <c r="M26" s="233"/>
      <c r="N26" s="233"/>
      <c r="O26" s="257"/>
      <c r="P26" s="376"/>
      <c r="Q26" s="173"/>
      <c r="R26" s="156" t="s">
        <v>14</v>
      </c>
      <c r="S26" s="82"/>
      <c r="T26" s="82" t="s">
        <v>76</v>
      </c>
      <c r="U26" s="50" t="s">
        <v>165</v>
      </c>
    </row>
    <row r="27" spans="1:21" ht="114" customHeight="1" thickBot="1" x14ac:dyDescent="0.3">
      <c r="B27" s="355"/>
      <c r="C27" s="323"/>
      <c r="D27" s="230"/>
      <c r="E27" s="236"/>
      <c r="F27" s="239"/>
      <c r="G27" s="149">
        <v>20</v>
      </c>
      <c r="H27" s="152" t="s">
        <v>146</v>
      </c>
      <c r="I27" s="253"/>
      <c r="J27" s="185"/>
      <c r="K27" s="51" t="s">
        <v>59</v>
      </c>
      <c r="L27" s="48">
        <f t="shared" si="2"/>
        <v>0</v>
      </c>
      <c r="M27" s="233"/>
      <c r="N27" s="233"/>
      <c r="O27" s="257"/>
      <c r="P27" s="376"/>
      <c r="Q27" s="173"/>
      <c r="R27" s="157" t="s">
        <v>14</v>
      </c>
      <c r="S27" s="83"/>
      <c r="T27" s="83" t="s">
        <v>76</v>
      </c>
      <c r="U27" s="54" t="s">
        <v>165</v>
      </c>
    </row>
    <row r="28" spans="1:21" ht="79.5" thickBot="1" x14ac:dyDescent="0.3">
      <c r="B28" s="355"/>
      <c r="C28" s="323"/>
      <c r="D28" s="230"/>
      <c r="E28" s="236"/>
      <c r="F28" s="239"/>
      <c r="G28" s="149">
        <v>15</v>
      </c>
      <c r="H28" s="152" t="s">
        <v>109</v>
      </c>
      <c r="I28" s="253"/>
      <c r="J28" s="185"/>
      <c r="K28" s="51" t="s">
        <v>59</v>
      </c>
      <c r="L28" s="48">
        <f t="shared" si="2"/>
        <v>0</v>
      </c>
      <c r="M28" s="233"/>
      <c r="N28" s="233"/>
      <c r="O28" s="257"/>
      <c r="P28" s="376"/>
      <c r="Q28" s="173"/>
      <c r="R28" s="157" t="s">
        <v>14</v>
      </c>
      <c r="S28" s="83"/>
      <c r="T28" s="83" t="s">
        <v>76</v>
      </c>
      <c r="U28" s="54" t="s">
        <v>165</v>
      </c>
    </row>
    <row r="29" spans="1:21" ht="45" customHeight="1" thickBot="1" x14ac:dyDescent="0.3">
      <c r="B29" s="355"/>
      <c r="C29" s="323"/>
      <c r="D29" s="230"/>
      <c r="E29" s="236"/>
      <c r="F29" s="239"/>
      <c r="G29" s="149">
        <v>5</v>
      </c>
      <c r="H29" s="152" t="s">
        <v>99</v>
      </c>
      <c r="I29" s="253"/>
      <c r="J29" s="185"/>
      <c r="K29" s="51" t="s">
        <v>59</v>
      </c>
      <c r="L29" s="48">
        <f t="shared" si="2"/>
        <v>0</v>
      </c>
      <c r="M29" s="233"/>
      <c r="N29" s="233"/>
      <c r="O29" s="257"/>
      <c r="P29" s="376"/>
      <c r="Q29" s="173"/>
      <c r="R29" s="157" t="s">
        <v>14</v>
      </c>
      <c r="S29" s="83"/>
      <c r="T29" s="83" t="s">
        <v>76</v>
      </c>
      <c r="U29" s="54" t="s">
        <v>165</v>
      </c>
    </row>
    <row r="30" spans="1:21" ht="79.5" thickBot="1" x14ac:dyDescent="0.3">
      <c r="B30" s="355"/>
      <c r="C30" s="323"/>
      <c r="D30" s="230"/>
      <c r="E30" s="237"/>
      <c r="F30" s="240"/>
      <c r="G30" s="150">
        <v>10</v>
      </c>
      <c r="H30" s="153" t="s">
        <v>100</v>
      </c>
      <c r="I30" s="254"/>
      <c r="J30" s="186"/>
      <c r="K30" s="56" t="s">
        <v>59</v>
      </c>
      <c r="L30" s="57">
        <f t="shared" si="2"/>
        <v>0</v>
      </c>
      <c r="M30" s="234"/>
      <c r="N30" s="234"/>
      <c r="O30" s="257"/>
      <c r="P30" s="377"/>
      <c r="Q30" s="173"/>
      <c r="R30" s="199" t="s">
        <v>14</v>
      </c>
      <c r="S30" s="60"/>
      <c r="T30" s="60" t="s">
        <v>76</v>
      </c>
      <c r="U30" s="61" t="s">
        <v>165</v>
      </c>
    </row>
    <row r="31" spans="1:21" ht="53.25" thickBot="1" x14ac:dyDescent="0.3">
      <c r="A31" s="4"/>
      <c r="B31" s="355"/>
      <c r="C31" s="323"/>
      <c r="D31" s="230"/>
      <c r="E31" s="246" t="s">
        <v>21</v>
      </c>
      <c r="F31" s="249">
        <v>10</v>
      </c>
      <c r="G31" s="18">
        <v>10</v>
      </c>
      <c r="H31" s="62" t="s">
        <v>101</v>
      </c>
      <c r="I31" s="243" t="s">
        <v>22</v>
      </c>
      <c r="J31" s="187"/>
      <c r="K31" s="42" t="s">
        <v>59</v>
      </c>
      <c r="L31" s="43">
        <f t="shared" si="2"/>
        <v>0</v>
      </c>
      <c r="M31" s="232">
        <f>L31+L32+L33+L34</f>
        <v>0</v>
      </c>
      <c r="N31" s="232">
        <f>(SUM(L31:L34)*F31)/100</f>
        <v>0</v>
      </c>
      <c r="O31" s="257"/>
      <c r="P31" s="375" t="s">
        <v>183</v>
      </c>
      <c r="Q31" s="173"/>
      <c r="R31" s="156" t="s">
        <v>14</v>
      </c>
      <c r="S31" s="82"/>
      <c r="T31" s="82" t="s">
        <v>76</v>
      </c>
      <c r="U31" s="50" t="s">
        <v>162</v>
      </c>
    </row>
    <row r="32" spans="1:21" ht="53.25" thickBot="1" x14ac:dyDescent="0.3">
      <c r="A32" s="4"/>
      <c r="B32" s="355"/>
      <c r="C32" s="323"/>
      <c r="D32" s="230"/>
      <c r="E32" s="247"/>
      <c r="F32" s="250"/>
      <c r="G32" s="17">
        <v>40</v>
      </c>
      <c r="H32" s="63" t="s">
        <v>102</v>
      </c>
      <c r="I32" s="244"/>
      <c r="J32" s="188"/>
      <c r="K32" s="51" t="s">
        <v>59</v>
      </c>
      <c r="L32" s="48">
        <f t="shared" si="2"/>
        <v>0</v>
      </c>
      <c r="M32" s="233"/>
      <c r="N32" s="233"/>
      <c r="O32" s="257"/>
      <c r="P32" s="376"/>
      <c r="Q32" s="173"/>
      <c r="R32" s="157" t="s">
        <v>14</v>
      </c>
      <c r="S32" s="83"/>
      <c r="T32" s="83" t="s">
        <v>76</v>
      </c>
      <c r="U32" s="54" t="s">
        <v>162</v>
      </c>
    </row>
    <row r="33" spans="1:21" ht="51" customHeight="1" thickBot="1" x14ac:dyDescent="0.3">
      <c r="A33" s="4"/>
      <c r="B33" s="355"/>
      <c r="C33" s="323"/>
      <c r="D33" s="230"/>
      <c r="E33" s="247"/>
      <c r="F33" s="250"/>
      <c r="G33" s="17">
        <v>40</v>
      </c>
      <c r="H33" s="63" t="s">
        <v>103</v>
      </c>
      <c r="I33" s="244"/>
      <c r="J33" s="188"/>
      <c r="K33" s="51" t="s">
        <v>14</v>
      </c>
      <c r="L33" s="48">
        <f t="shared" si="2"/>
        <v>0</v>
      </c>
      <c r="M33" s="233"/>
      <c r="N33" s="233"/>
      <c r="O33" s="257"/>
      <c r="P33" s="376"/>
      <c r="Q33" s="173"/>
      <c r="R33" s="157" t="s">
        <v>14</v>
      </c>
      <c r="S33" s="83"/>
      <c r="T33" s="83" t="s">
        <v>76</v>
      </c>
      <c r="U33" s="54" t="s">
        <v>162</v>
      </c>
    </row>
    <row r="34" spans="1:21" ht="77.25" thickBot="1" x14ac:dyDescent="0.3">
      <c r="A34" s="4"/>
      <c r="B34" s="355"/>
      <c r="C34" s="323"/>
      <c r="D34" s="230"/>
      <c r="E34" s="248"/>
      <c r="F34" s="251"/>
      <c r="G34" s="116">
        <v>10</v>
      </c>
      <c r="H34" s="103" t="s">
        <v>23</v>
      </c>
      <c r="I34" s="245"/>
      <c r="J34" s="189"/>
      <c r="K34" s="56" t="s">
        <v>59</v>
      </c>
      <c r="L34" s="57">
        <f t="shared" si="2"/>
        <v>0</v>
      </c>
      <c r="M34" s="234"/>
      <c r="N34" s="234"/>
      <c r="O34" s="257"/>
      <c r="P34" s="377"/>
      <c r="Q34" s="173"/>
      <c r="R34" s="199" t="s">
        <v>14</v>
      </c>
      <c r="S34" s="60"/>
      <c r="T34" s="60" t="s">
        <v>76</v>
      </c>
      <c r="U34" s="61" t="s">
        <v>162</v>
      </c>
    </row>
    <row r="35" spans="1:21" ht="83.25" customHeight="1" thickBot="1" x14ac:dyDescent="0.3">
      <c r="A35" s="4"/>
      <c r="B35" s="355"/>
      <c r="C35" s="323"/>
      <c r="D35" s="230"/>
      <c r="E35" s="388" t="s">
        <v>63</v>
      </c>
      <c r="F35" s="241">
        <v>10</v>
      </c>
      <c r="G35" s="154">
        <v>10</v>
      </c>
      <c r="H35" s="64" t="s">
        <v>104</v>
      </c>
      <c r="I35" s="277" t="s">
        <v>24</v>
      </c>
      <c r="J35" s="198"/>
      <c r="K35" s="195" t="s">
        <v>14</v>
      </c>
      <c r="L35" s="43">
        <f t="shared" si="2"/>
        <v>0</v>
      </c>
      <c r="M35" s="232">
        <f>L35+L36+L37+L38+L39+L40+L41+L42</f>
        <v>0</v>
      </c>
      <c r="N35" s="232">
        <f>(SUM(L35:L42)*F35)/100</f>
        <v>0</v>
      </c>
      <c r="O35" s="257"/>
      <c r="P35" s="378" t="s">
        <v>184</v>
      </c>
      <c r="Q35" s="173"/>
      <c r="R35" s="156" t="s">
        <v>14</v>
      </c>
      <c r="S35" s="200"/>
      <c r="T35" s="82" t="s">
        <v>14</v>
      </c>
      <c r="U35" s="50"/>
    </row>
    <row r="36" spans="1:21" ht="51.75" thickBot="1" x14ac:dyDescent="0.3">
      <c r="A36" s="4"/>
      <c r="B36" s="355"/>
      <c r="C36" s="323"/>
      <c r="D36" s="230"/>
      <c r="E36" s="389"/>
      <c r="F36" s="242"/>
      <c r="G36" s="149">
        <v>25</v>
      </c>
      <c r="H36" s="65" t="s">
        <v>105</v>
      </c>
      <c r="I36" s="278"/>
      <c r="J36" s="198"/>
      <c r="K36" s="196" t="s">
        <v>14</v>
      </c>
      <c r="L36" s="48">
        <f t="shared" si="2"/>
        <v>0</v>
      </c>
      <c r="M36" s="233"/>
      <c r="N36" s="233"/>
      <c r="O36" s="257"/>
      <c r="P36" s="379"/>
      <c r="Q36" s="173"/>
      <c r="R36" s="157" t="s">
        <v>14</v>
      </c>
      <c r="S36" s="201"/>
      <c r="T36" s="83" t="s">
        <v>14</v>
      </c>
      <c r="U36" s="54"/>
    </row>
    <row r="37" spans="1:21" ht="83.25" customHeight="1" thickBot="1" x14ac:dyDescent="0.3">
      <c r="A37" s="4"/>
      <c r="B37" s="355"/>
      <c r="C37" s="323"/>
      <c r="D37" s="230"/>
      <c r="E37" s="389"/>
      <c r="F37" s="242"/>
      <c r="G37" s="149">
        <v>15</v>
      </c>
      <c r="H37" s="65" t="s">
        <v>106</v>
      </c>
      <c r="I37" s="278"/>
      <c r="J37" s="198"/>
      <c r="K37" s="196" t="s">
        <v>14</v>
      </c>
      <c r="L37" s="48">
        <f t="shared" si="2"/>
        <v>0</v>
      </c>
      <c r="M37" s="233"/>
      <c r="N37" s="233"/>
      <c r="O37" s="257"/>
      <c r="P37" s="379"/>
      <c r="Q37" s="173"/>
      <c r="R37" s="157" t="s">
        <v>14</v>
      </c>
      <c r="S37" s="201"/>
      <c r="T37" s="83" t="s">
        <v>14</v>
      </c>
      <c r="U37" s="54"/>
    </row>
    <row r="38" spans="1:21" ht="90" customHeight="1" thickBot="1" x14ac:dyDescent="0.3">
      <c r="A38" s="4"/>
      <c r="B38" s="356"/>
      <c r="C38" s="323"/>
      <c r="D38" s="231"/>
      <c r="E38" s="390"/>
      <c r="F38" s="242"/>
      <c r="G38" s="149">
        <v>10</v>
      </c>
      <c r="H38" s="153" t="s">
        <v>107</v>
      </c>
      <c r="I38" s="279"/>
      <c r="J38" s="198"/>
      <c r="K38" s="196" t="s">
        <v>14</v>
      </c>
      <c r="L38" s="48">
        <f t="shared" si="2"/>
        <v>0</v>
      </c>
      <c r="M38" s="233"/>
      <c r="N38" s="233"/>
      <c r="O38" s="257"/>
      <c r="P38" s="380"/>
      <c r="Q38" s="173"/>
      <c r="R38" s="157" t="s">
        <v>14</v>
      </c>
      <c r="S38" s="201"/>
      <c r="T38" s="83" t="s">
        <v>14</v>
      </c>
      <c r="U38" s="54"/>
    </row>
    <row r="39" spans="1:21" ht="102.75" thickBot="1" x14ac:dyDescent="0.3">
      <c r="A39" s="4"/>
      <c r="B39" s="354" t="s">
        <v>61</v>
      </c>
      <c r="C39" s="323"/>
      <c r="D39" s="230" t="s">
        <v>66</v>
      </c>
      <c r="E39" s="391" t="s">
        <v>63</v>
      </c>
      <c r="F39" s="242"/>
      <c r="G39" s="19">
        <v>15</v>
      </c>
      <c r="H39" s="155" t="s">
        <v>108</v>
      </c>
      <c r="I39" s="277" t="s">
        <v>24</v>
      </c>
      <c r="J39" s="198"/>
      <c r="K39" s="196" t="s">
        <v>14</v>
      </c>
      <c r="L39" s="48">
        <f t="shared" si="2"/>
        <v>0</v>
      </c>
      <c r="M39" s="233"/>
      <c r="N39" s="233"/>
      <c r="O39" s="257"/>
      <c r="P39" s="375" t="s">
        <v>174</v>
      </c>
      <c r="Q39" s="173"/>
      <c r="R39" s="157" t="s">
        <v>14</v>
      </c>
      <c r="S39" s="83"/>
      <c r="T39" s="83" t="s">
        <v>14</v>
      </c>
      <c r="U39" s="218" t="s">
        <v>165</v>
      </c>
    </row>
    <row r="40" spans="1:21" ht="77.25" thickBot="1" x14ac:dyDescent="0.3">
      <c r="A40" s="4"/>
      <c r="B40" s="355"/>
      <c r="C40" s="323"/>
      <c r="D40" s="230"/>
      <c r="E40" s="392"/>
      <c r="F40" s="242"/>
      <c r="G40" s="19">
        <v>10</v>
      </c>
      <c r="H40" s="46" t="s">
        <v>110</v>
      </c>
      <c r="I40" s="278"/>
      <c r="J40" s="198"/>
      <c r="K40" s="196" t="s">
        <v>14</v>
      </c>
      <c r="L40" s="48">
        <f t="shared" si="2"/>
        <v>0</v>
      </c>
      <c r="M40" s="233"/>
      <c r="N40" s="233"/>
      <c r="O40" s="257"/>
      <c r="P40" s="376"/>
      <c r="Q40" s="173"/>
      <c r="R40" s="157" t="s">
        <v>14</v>
      </c>
      <c r="S40" s="83"/>
      <c r="T40" s="83" t="s">
        <v>14</v>
      </c>
      <c r="U40" s="219"/>
    </row>
    <row r="41" spans="1:21" ht="48" customHeight="1" thickBot="1" x14ac:dyDescent="0.3">
      <c r="A41" s="4"/>
      <c r="B41" s="355"/>
      <c r="C41" s="323"/>
      <c r="D41" s="230"/>
      <c r="E41" s="392"/>
      <c r="F41" s="242"/>
      <c r="G41" s="19">
        <v>5</v>
      </c>
      <c r="H41" s="46" t="s">
        <v>111</v>
      </c>
      <c r="I41" s="278"/>
      <c r="J41" s="198"/>
      <c r="K41" s="196" t="s">
        <v>14</v>
      </c>
      <c r="L41" s="48">
        <f t="shared" si="2"/>
        <v>0</v>
      </c>
      <c r="M41" s="233"/>
      <c r="N41" s="233"/>
      <c r="O41" s="257"/>
      <c r="P41" s="376"/>
      <c r="Q41" s="173"/>
      <c r="R41" s="157" t="s">
        <v>14</v>
      </c>
      <c r="S41" s="83"/>
      <c r="T41" s="83" t="s">
        <v>14</v>
      </c>
      <c r="U41" s="219"/>
    </row>
    <row r="42" spans="1:21" ht="46.5" customHeight="1" thickBot="1" x14ac:dyDescent="0.3">
      <c r="A42" s="4"/>
      <c r="B42" s="355"/>
      <c r="C42" s="323"/>
      <c r="D42" s="230"/>
      <c r="E42" s="393"/>
      <c r="F42" s="242"/>
      <c r="G42" s="19">
        <v>10</v>
      </c>
      <c r="H42" s="46" t="s">
        <v>112</v>
      </c>
      <c r="I42" s="279"/>
      <c r="J42" s="198"/>
      <c r="K42" s="196" t="s">
        <v>14</v>
      </c>
      <c r="L42" s="48">
        <f t="shared" si="2"/>
        <v>0</v>
      </c>
      <c r="M42" s="233"/>
      <c r="N42" s="233"/>
      <c r="O42" s="257"/>
      <c r="P42" s="377"/>
      <c r="Q42" s="173"/>
      <c r="R42" s="157" t="s">
        <v>14</v>
      </c>
      <c r="S42" s="83"/>
      <c r="T42" s="83" t="s">
        <v>14</v>
      </c>
      <c r="U42" s="220"/>
    </row>
    <row r="43" spans="1:21" ht="53.25" thickBot="1" x14ac:dyDescent="0.3">
      <c r="A43" s="4"/>
      <c r="B43" s="355"/>
      <c r="C43" s="323"/>
      <c r="D43" s="230"/>
      <c r="E43" s="351" t="s">
        <v>72</v>
      </c>
      <c r="F43" s="249">
        <v>15</v>
      </c>
      <c r="G43" s="22">
        <v>20</v>
      </c>
      <c r="H43" s="64" t="s">
        <v>113</v>
      </c>
      <c r="I43" s="243" t="s">
        <v>25</v>
      </c>
      <c r="J43" s="197"/>
      <c r="K43" s="42" t="s">
        <v>59</v>
      </c>
      <c r="L43" s="43">
        <f t="shared" si="2"/>
        <v>0</v>
      </c>
      <c r="M43" s="232">
        <f>SUM(L43:L54)</f>
        <v>30</v>
      </c>
      <c r="N43" s="232">
        <f>(SUM(L43:L54)*F43)/100</f>
        <v>4.5</v>
      </c>
      <c r="O43" s="257"/>
      <c r="P43" s="401" t="s">
        <v>175</v>
      </c>
      <c r="Q43" s="173"/>
      <c r="R43" s="156" t="s">
        <v>14</v>
      </c>
      <c r="S43" s="82"/>
      <c r="T43" s="82" t="s">
        <v>76</v>
      </c>
      <c r="U43" s="221" t="s">
        <v>166</v>
      </c>
    </row>
    <row r="44" spans="1:21" ht="50.25" customHeight="1" thickBot="1" x14ac:dyDescent="0.3">
      <c r="A44" s="4"/>
      <c r="B44" s="355"/>
      <c r="C44" s="323"/>
      <c r="D44" s="230"/>
      <c r="E44" s="352"/>
      <c r="F44" s="250"/>
      <c r="G44" s="23">
        <v>10</v>
      </c>
      <c r="H44" s="158" t="s">
        <v>26</v>
      </c>
      <c r="I44" s="244"/>
      <c r="J44" s="188"/>
      <c r="K44" s="51" t="s">
        <v>59</v>
      </c>
      <c r="L44" s="48">
        <f t="shared" si="2"/>
        <v>0</v>
      </c>
      <c r="M44" s="233"/>
      <c r="N44" s="233"/>
      <c r="O44" s="257"/>
      <c r="P44" s="402"/>
      <c r="Q44" s="173"/>
      <c r="R44" s="157" t="s">
        <v>14</v>
      </c>
      <c r="S44" s="83"/>
      <c r="T44" s="83" t="s">
        <v>76</v>
      </c>
      <c r="U44" s="219"/>
    </row>
    <row r="45" spans="1:21" ht="53.25" thickBot="1" x14ac:dyDescent="0.3">
      <c r="A45" s="4"/>
      <c r="B45" s="355"/>
      <c r="C45" s="323"/>
      <c r="D45" s="230"/>
      <c r="E45" s="352"/>
      <c r="F45" s="250"/>
      <c r="G45" s="23">
        <v>5</v>
      </c>
      <c r="H45" s="158" t="s">
        <v>114</v>
      </c>
      <c r="I45" s="244"/>
      <c r="J45" s="188"/>
      <c r="K45" s="51" t="s">
        <v>59</v>
      </c>
      <c r="L45" s="48">
        <f t="shared" si="2"/>
        <v>0</v>
      </c>
      <c r="M45" s="233"/>
      <c r="N45" s="233"/>
      <c r="O45" s="257"/>
      <c r="P45" s="402"/>
      <c r="Q45" s="173"/>
      <c r="R45" s="157" t="s">
        <v>14</v>
      </c>
      <c r="S45" s="83"/>
      <c r="T45" s="83" t="s">
        <v>76</v>
      </c>
      <c r="U45" s="219"/>
    </row>
    <row r="46" spans="1:21" ht="53.25" thickBot="1" x14ac:dyDescent="0.3">
      <c r="A46" s="4"/>
      <c r="B46" s="355"/>
      <c r="C46" s="323"/>
      <c r="D46" s="230"/>
      <c r="E46" s="352"/>
      <c r="F46" s="250"/>
      <c r="G46" s="23">
        <v>5</v>
      </c>
      <c r="H46" s="65" t="s">
        <v>27</v>
      </c>
      <c r="I46" s="244"/>
      <c r="J46" s="188"/>
      <c r="K46" s="51" t="s">
        <v>12</v>
      </c>
      <c r="L46" s="48">
        <f t="shared" si="2"/>
        <v>5</v>
      </c>
      <c r="M46" s="233"/>
      <c r="N46" s="233"/>
      <c r="O46" s="257"/>
      <c r="P46" s="402"/>
      <c r="Q46" s="173"/>
      <c r="R46" s="157" t="s">
        <v>14</v>
      </c>
      <c r="S46" s="83"/>
      <c r="T46" s="83" t="s">
        <v>76</v>
      </c>
      <c r="U46" s="219"/>
    </row>
    <row r="47" spans="1:21" ht="53.25" thickBot="1" x14ac:dyDescent="0.3">
      <c r="A47" s="4"/>
      <c r="B47" s="355"/>
      <c r="C47" s="323"/>
      <c r="D47" s="230"/>
      <c r="E47" s="352"/>
      <c r="F47" s="250"/>
      <c r="G47" s="23">
        <v>5</v>
      </c>
      <c r="H47" s="65" t="s">
        <v>135</v>
      </c>
      <c r="I47" s="244"/>
      <c r="J47" s="188"/>
      <c r="K47" s="51" t="s">
        <v>59</v>
      </c>
      <c r="L47" s="48">
        <f t="shared" si="2"/>
        <v>0</v>
      </c>
      <c r="M47" s="233"/>
      <c r="N47" s="233"/>
      <c r="O47" s="257"/>
      <c r="P47" s="402"/>
      <c r="Q47" s="173"/>
      <c r="R47" s="157" t="s">
        <v>14</v>
      </c>
      <c r="S47" s="83"/>
      <c r="T47" s="83" t="s">
        <v>76</v>
      </c>
      <c r="U47" s="219"/>
    </row>
    <row r="48" spans="1:21" ht="77.25" thickBot="1" x14ac:dyDescent="0.3">
      <c r="A48" s="4"/>
      <c r="B48" s="355"/>
      <c r="C48" s="323"/>
      <c r="D48" s="230"/>
      <c r="E48" s="352"/>
      <c r="F48" s="250"/>
      <c r="G48" s="23">
        <v>5</v>
      </c>
      <c r="H48" s="65" t="s">
        <v>136</v>
      </c>
      <c r="I48" s="244"/>
      <c r="J48" s="188"/>
      <c r="K48" s="51" t="s">
        <v>12</v>
      </c>
      <c r="L48" s="48">
        <f t="shared" si="2"/>
        <v>5</v>
      </c>
      <c r="M48" s="233"/>
      <c r="N48" s="233"/>
      <c r="O48" s="257"/>
      <c r="P48" s="402"/>
      <c r="Q48" s="173"/>
      <c r="R48" s="157" t="s">
        <v>14</v>
      </c>
      <c r="S48" s="83"/>
      <c r="T48" s="83" t="s">
        <v>76</v>
      </c>
      <c r="U48" s="219"/>
    </row>
    <row r="49" spans="1:21" ht="102.75" thickBot="1" x14ac:dyDescent="0.3">
      <c r="A49" s="4"/>
      <c r="B49" s="355"/>
      <c r="C49" s="323"/>
      <c r="D49" s="230"/>
      <c r="E49" s="352"/>
      <c r="F49" s="250"/>
      <c r="G49" s="23">
        <v>10</v>
      </c>
      <c r="H49" s="65" t="s">
        <v>115</v>
      </c>
      <c r="I49" s="244"/>
      <c r="J49" s="188"/>
      <c r="K49" s="51" t="s">
        <v>12</v>
      </c>
      <c r="L49" s="48">
        <f t="shared" si="2"/>
        <v>10</v>
      </c>
      <c r="M49" s="233"/>
      <c r="N49" s="233"/>
      <c r="O49" s="257"/>
      <c r="P49" s="402"/>
      <c r="Q49" s="173"/>
      <c r="R49" s="157" t="s">
        <v>14</v>
      </c>
      <c r="S49" s="83"/>
      <c r="T49" s="83" t="s">
        <v>76</v>
      </c>
      <c r="U49" s="219"/>
    </row>
    <row r="50" spans="1:21" ht="103.5" thickBot="1" x14ac:dyDescent="0.3">
      <c r="A50" s="4"/>
      <c r="B50" s="355"/>
      <c r="C50" s="323"/>
      <c r="D50" s="230"/>
      <c r="E50" s="353"/>
      <c r="F50" s="250"/>
      <c r="G50" s="23">
        <v>10</v>
      </c>
      <c r="H50" s="67" t="s">
        <v>137</v>
      </c>
      <c r="I50" s="245"/>
      <c r="J50" s="189"/>
      <c r="K50" s="51" t="s">
        <v>59</v>
      </c>
      <c r="L50" s="48">
        <f t="shared" si="2"/>
        <v>0</v>
      </c>
      <c r="M50" s="233"/>
      <c r="N50" s="233"/>
      <c r="O50" s="257"/>
      <c r="P50" s="403"/>
      <c r="Q50" s="173"/>
      <c r="R50" s="157" t="s">
        <v>14</v>
      </c>
      <c r="S50" s="83"/>
      <c r="T50" s="83" t="s">
        <v>76</v>
      </c>
      <c r="U50" s="220"/>
    </row>
    <row r="51" spans="1:21" ht="79.5" thickBot="1" x14ac:dyDescent="0.3">
      <c r="A51" s="4"/>
      <c r="B51" s="355"/>
      <c r="C51" s="323"/>
      <c r="D51" s="230"/>
      <c r="E51" s="326" t="s">
        <v>147</v>
      </c>
      <c r="F51" s="250"/>
      <c r="G51" s="22">
        <v>10</v>
      </c>
      <c r="H51" s="64" t="s">
        <v>116</v>
      </c>
      <c r="I51" s="329" t="s">
        <v>28</v>
      </c>
      <c r="J51" s="42"/>
      <c r="K51" s="42" t="s">
        <v>12</v>
      </c>
      <c r="L51" s="43">
        <f t="shared" si="2"/>
        <v>10</v>
      </c>
      <c r="M51" s="233"/>
      <c r="N51" s="233"/>
      <c r="O51" s="257"/>
      <c r="P51" s="385" t="s">
        <v>176</v>
      </c>
      <c r="Q51" s="173"/>
      <c r="R51" s="156" t="s">
        <v>14</v>
      </c>
      <c r="S51" s="82"/>
      <c r="T51" s="82" t="s">
        <v>76</v>
      </c>
      <c r="U51" s="50" t="s">
        <v>165</v>
      </c>
    </row>
    <row r="52" spans="1:21" ht="102.75" thickBot="1" x14ac:dyDescent="0.3">
      <c r="A52" s="4"/>
      <c r="B52" s="355"/>
      <c r="C52" s="323"/>
      <c r="D52" s="230"/>
      <c r="E52" s="327"/>
      <c r="F52" s="250"/>
      <c r="G52" s="23">
        <v>5</v>
      </c>
      <c r="H52" s="65" t="s">
        <v>117</v>
      </c>
      <c r="I52" s="330"/>
      <c r="J52" s="51"/>
      <c r="K52" s="51" t="s">
        <v>59</v>
      </c>
      <c r="L52" s="48">
        <f t="shared" si="2"/>
        <v>0</v>
      </c>
      <c r="M52" s="233"/>
      <c r="N52" s="233"/>
      <c r="O52" s="257"/>
      <c r="P52" s="386"/>
      <c r="Q52" s="173"/>
      <c r="R52" s="157" t="s">
        <v>14</v>
      </c>
      <c r="S52" s="83"/>
      <c r="T52" s="83" t="s">
        <v>76</v>
      </c>
      <c r="U52" s="54" t="s">
        <v>165</v>
      </c>
    </row>
    <row r="53" spans="1:21" ht="79.5" thickBot="1" x14ac:dyDescent="0.3">
      <c r="A53" s="4"/>
      <c r="B53" s="355"/>
      <c r="C53" s="323"/>
      <c r="D53" s="230"/>
      <c r="E53" s="327"/>
      <c r="F53" s="250"/>
      <c r="G53" s="23">
        <v>10</v>
      </c>
      <c r="H53" s="66" t="s">
        <v>118</v>
      </c>
      <c r="I53" s="330"/>
      <c r="J53" s="51"/>
      <c r="K53" s="51" t="s">
        <v>59</v>
      </c>
      <c r="L53" s="48">
        <f t="shared" si="2"/>
        <v>0</v>
      </c>
      <c r="M53" s="233"/>
      <c r="N53" s="233"/>
      <c r="O53" s="257"/>
      <c r="P53" s="386"/>
      <c r="Q53" s="173"/>
      <c r="R53" s="157" t="s">
        <v>14</v>
      </c>
      <c r="S53" s="83"/>
      <c r="T53" s="83" t="s">
        <v>76</v>
      </c>
      <c r="U53" s="54" t="s">
        <v>165</v>
      </c>
    </row>
    <row r="54" spans="1:21" ht="79.5" thickBot="1" x14ac:dyDescent="0.3">
      <c r="A54" s="4"/>
      <c r="B54" s="355"/>
      <c r="C54" s="323"/>
      <c r="D54" s="231"/>
      <c r="E54" s="328"/>
      <c r="F54" s="251"/>
      <c r="G54" s="24">
        <v>5</v>
      </c>
      <c r="H54" s="86" t="s">
        <v>119</v>
      </c>
      <c r="I54" s="331"/>
      <c r="J54" s="56"/>
      <c r="K54" s="56" t="s">
        <v>59</v>
      </c>
      <c r="L54" s="57">
        <f t="shared" si="2"/>
        <v>0</v>
      </c>
      <c r="M54" s="234"/>
      <c r="N54" s="234"/>
      <c r="O54" s="257"/>
      <c r="P54" s="387"/>
      <c r="Q54" s="173"/>
      <c r="R54" s="199" t="s">
        <v>14</v>
      </c>
      <c r="S54" s="60"/>
      <c r="T54" s="60" t="s">
        <v>76</v>
      </c>
      <c r="U54" s="61" t="s">
        <v>165</v>
      </c>
    </row>
    <row r="55" spans="1:21" ht="88.5" customHeight="1" thickBot="1" x14ac:dyDescent="0.3">
      <c r="A55" s="4"/>
      <c r="B55" s="355"/>
      <c r="C55" s="323"/>
      <c r="D55" s="333" t="s">
        <v>55</v>
      </c>
      <c r="E55" s="339" t="s">
        <v>29</v>
      </c>
      <c r="F55" s="280">
        <v>10</v>
      </c>
      <c r="G55" s="25">
        <v>30</v>
      </c>
      <c r="H55" s="68" t="s">
        <v>121</v>
      </c>
      <c r="I55" s="277" t="s">
        <v>150</v>
      </c>
      <c r="J55" s="42"/>
      <c r="K55" s="42" t="s">
        <v>59</v>
      </c>
      <c r="L55" s="43">
        <f t="shared" si="2"/>
        <v>0</v>
      </c>
      <c r="M55" s="232">
        <f>L55+L56</f>
        <v>0</v>
      </c>
      <c r="N55" s="268">
        <f>((L55+L56)*F55)/100</f>
        <v>0</v>
      </c>
      <c r="O55" s="257"/>
      <c r="P55" s="375" t="s">
        <v>177</v>
      </c>
      <c r="Q55" s="173"/>
      <c r="R55" s="156" t="s">
        <v>14</v>
      </c>
      <c r="S55" s="82"/>
      <c r="T55" s="82" t="s">
        <v>76</v>
      </c>
      <c r="U55" s="50" t="s">
        <v>165</v>
      </c>
    </row>
    <row r="56" spans="1:21" ht="111" customHeight="1" thickBot="1" x14ac:dyDescent="0.3">
      <c r="A56" s="4"/>
      <c r="B56" s="355"/>
      <c r="C56" s="323"/>
      <c r="D56" s="334"/>
      <c r="E56" s="340"/>
      <c r="F56" s="281"/>
      <c r="G56" s="119">
        <v>70</v>
      </c>
      <c r="H56" s="96" t="s">
        <v>120</v>
      </c>
      <c r="I56" s="278"/>
      <c r="J56" s="56"/>
      <c r="K56" s="56" t="s">
        <v>59</v>
      </c>
      <c r="L56" s="57">
        <f t="shared" si="2"/>
        <v>0</v>
      </c>
      <c r="M56" s="234"/>
      <c r="N56" s="269"/>
      <c r="O56" s="257"/>
      <c r="P56" s="384"/>
      <c r="Q56" s="173"/>
      <c r="R56" s="157" t="s">
        <v>14</v>
      </c>
      <c r="S56" s="83"/>
      <c r="T56" s="83" t="s">
        <v>76</v>
      </c>
      <c r="U56" s="54" t="s">
        <v>165</v>
      </c>
    </row>
    <row r="57" spans="1:21" ht="76.5" customHeight="1" thickBot="1" x14ac:dyDescent="0.3">
      <c r="A57" s="4"/>
      <c r="B57" s="355"/>
      <c r="C57" s="323"/>
      <c r="D57" s="229" t="s">
        <v>65</v>
      </c>
      <c r="E57" s="391" t="s">
        <v>64</v>
      </c>
      <c r="F57" s="241">
        <v>10</v>
      </c>
      <c r="G57" s="25">
        <v>30</v>
      </c>
      <c r="H57" s="68" t="s">
        <v>122</v>
      </c>
      <c r="I57" s="278"/>
      <c r="J57" s="42"/>
      <c r="K57" s="42" t="s">
        <v>59</v>
      </c>
      <c r="L57" s="43">
        <f t="shared" si="2"/>
        <v>0</v>
      </c>
      <c r="M57" s="232">
        <f>SUM(L57:L60)</f>
        <v>0</v>
      </c>
      <c r="N57" s="232">
        <f>(SUM(L57:L60)*F57)/100</f>
        <v>0</v>
      </c>
      <c r="O57" s="257"/>
      <c r="P57" s="383" t="s">
        <v>185</v>
      </c>
      <c r="Q57" s="173"/>
      <c r="R57" s="157" t="s">
        <v>14</v>
      </c>
      <c r="S57" s="83"/>
      <c r="T57" s="83" t="s">
        <v>76</v>
      </c>
      <c r="U57" s="54" t="s">
        <v>172</v>
      </c>
    </row>
    <row r="58" spans="1:21" ht="79.5" thickBot="1" x14ac:dyDescent="0.3">
      <c r="A58" s="4"/>
      <c r="B58" s="355"/>
      <c r="C58" s="323"/>
      <c r="D58" s="230"/>
      <c r="E58" s="392"/>
      <c r="F58" s="242"/>
      <c r="G58" s="26">
        <v>20</v>
      </c>
      <c r="H58" s="46" t="s">
        <v>123</v>
      </c>
      <c r="I58" s="278"/>
      <c r="J58" s="51"/>
      <c r="K58" s="51" t="s">
        <v>59</v>
      </c>
      <c r="L58" s="48">
        <f t="shared" si="2"/>
        <v>0</v>
      </c>
      <c r="M58" s="233"/>
      <c r="N58" s="233"/>
      <c r="O58" s="257"/>
      <c r="P58" s="376"/>
      <c r="Q58" s="173"/>
      <c r="R58" s="157" t="s">
        <v>14</v>
      </c>
      <c r="S58" s="83"/>
      <c r="T58" s="83" t="s">
        <v>76</v>
      </c>
      <c r="U58" s="54" t="s">
        <v>167</v>
      </c>
    </row>
    <row r="59" spans="1:21" ht="79.5" thickBot="1" x14ac:dyDescent="0.3">
      <c r="A59" s="4"/>
      <c r="B59" s="356"/>
      <c r="C59" s="323"/>
      <c r="D59" s="231"/>
      <c r="E59" s="393"/>
      <c r="F59" s="242"/>
      <c r="G59" s="26">
        <v>40</v>
      </c>
      <c r="H59" s="46" t="s">
        <v>124</v>
      </c>
      <c r="I59" s="279"/>
      <c r="J59" s="51"/>
      <c r="K59" s="51" t="s">
        <v>59</v>
      </c>
      <c r="L59" s="48">
        <f t="shared" si="2"/>
        <v>0</v>
      </c>
      <c r="M59" s="233"/>
      <c r="N59" s="233"/>
      <c r="O59" s="257"/>
      <c r="P59" s="384"/>
      <c r="Q59" s="173"/>
      <c r="R59" s="157" t="s">
        <v>14</v>
      </c>
      <c r="S59" s="83"/>
      <c r="T59" s="83" t="s">
        <v>76</v>
      </c>
      <c r="U59" s="54" t="s">
        <v>172</v>
      </c>
    </row>
    <row r="60" spans="1:21" ht="156.75" customHeight="1" thickBot="1" x14ac:dyDescent="0.3">
      <c r="A60" s="4"/>
      <c r="B60" s="354" t="s">
        <v>61</v>
      </c>
      <c r="C60" s="323"/>
      <c r="D60" s="85" t="s">
        <v>65</v>
      </c>
      <c r="E60" s="179" t="s">
        <v>64</v>
      </c>
      <c r="F60" s="242"/>
      <c r="G60" s="27">
        <v>10</v>
      </c>
      <c r="H60" s="69" t="s">
        <v>125</v>
      </c>
      <c r="I60" s="168" t="s">
        <v>149</v>
      </c>
      <c r="J60" s="56"/>
      <c r="K60" s="56" t="s">
        <v>59</v>
      </c>
      <c r="L60" s="57">
        <f t="shared" si="2"/>
        <v>0</v>
      </c>
      <c r="M60" s="234"/>
      <c r="N60" s="234"/>
      <c r="O60" s="257"/>
      <c r="P60" s="58" t="s">
        <v>178</v>
      </c>
      <c r="Q60" s="174"/>
      <c r="R60" s="59" t="s">
        <v>14</v>
      </c>
      <c r="S60" s="60"/>
      <c r="T60" s="60" t="s">
        <v>76</v>
      </c>
      <c r="U60" s="61" t="s">
        <v>172</v>
      </c>
    </row>
    <row r="61" spans="1:21" ht="77.25" thickBot="1" x14ac:dyDescent="0.3">
      <c r="A61" s="4"/>
      <c r="B61" s="355"/>
      <c r="C61" s="323"/>
      <c r="D61" s="229" t="s">
        <v>56</v>
      </c>
      <c r="E61" s="341" t="s">
        <v>30</v>
      </c>
      <c r="F61" s="241">
        <v>10</v>
      </c>
      <c r="G61" s="21">
        <v>20</v>
      </c>
      <c r="H61" s="41" t="s">
        <v>31</v>
      </c>
      <c r="I61" s="277" t="s">
        <v>32</v>
      </c>
      <c r="J61" s="42"/>
      <c r="K61" s="42" t="s">
        <v>59</v>
      </c>
      <c r="L61" s="43">
        <f t="shared" si="2"/>
        <v>0</v>
      </c>
      <c r="M61" s="232">
        <f>SUM(L61:L73)</f>
        <v>0</v>
      </c>
      <c r="N61" s="232">
        <f>(SUM(L61:L73)*F61)/100</f>
        <v>0</v>
      </c>
      <c r="O61" s="257"/>
      <c r="P61" s="375" t="s">
        <v>186</v>
      </c>
      <c r="Q61" s="173"/>
      <c r="R61" s="156" t="s">
        <v>14</v>
      </c>
      <c r="S61" s="82"/>
      <c r="T61" s="82" t="s">
        <v>76</v>
      </c>
      <c r="U61" s="50" t="s">
        <v>164</v>
      </c>
    </row>
    <row r="62" spans="1:21" ht="53.25" thickBot="1" x14ac:dyDescent="0.3">
      <c r="A62" s="4"/>
      <c r="B62" s="355"/>
      <c r="C62" s="323"/>
      <c r="D62" s="230"/>
      <c r="E62" s="342"/>
      <c r="F62" s="242"/>
      <c r="G62" s="19">
        <v>5</v>
      </c>
      <c r="H62" s="46" t="s">
        <v>138</v>
      </c>
      <c r="I62" s="278"/>
      <c r="J62" s="51"/>
      <c r="K62" s="51" t="s">
        <v>59</v>
      </c>
      <c r="L62" s="48">
        <f t="shared" si="2"/>
        <v>0</v>
      </c>
      <c r="M62" s="233"/>
      <c r="N62" s="233"/>
      <c r="O62" s="257"/>
      <c r="P62" s="376"/>
      <c r="Q62" s="173"/>
      <c r="R62" s="157" t="s">
        <v>14</v>
      </c>
      <c r="S62" s="83"/>
      <c r="T62" s="83" t="s">
        <v>76</v>
      </c>
      <c r="U62" s="54" t="s">
        <v>164</v>
      </c>
    </row>
    <row r="63" spans="1:21" ht="53.25" thickBot="1" x14ac:dyDescent="0.3">
      <c r="A63" s="4"/>
      <c r="B63" s="355"/>
      <c r="C63" s="323"/>
      <c r="D63" s="230"/>
      <c r="E63" s="342"/>
      <c r="F63" s="242"/>
      <c r="G63" s="19">
        <v>5</v>
      </c>
      <c r="H63" s="46" t="s">
        <v>33</v>
      </c>
      <c r="I63" s="278"/>
      <c r="J63" s="51"/>
      <c r="K63" s="51" t="s">
        <v>59</v>
      </c>
      <c r="L63" s="48">
        <f t="shared" si="2"/>
        <v>0</v>
      </c>
      <c r="M63" s="233"/>
      <c r="N63" s="233"/>
      <c r="O63" s="257"/>
      <c r="P63" s="376"/>
      <c r="Q63" s="173"/>
      <c r="R63" s="157" t="s">
        <v>14</v>
      </c>
      <c r="S63" s="83"/>
      <c r="T63" s="83" t="s">
        <v>76</v>
      </c>
      <c r="U63" s="54" t="s">
        <v>163</v>
      </c>
    </row>
    <row r="64" spans="1:21" ht="53.25" thickBot="1" x14ac:dyDescent="0.3">
      <c r="A64" s="4"/>
      <c r="B64" s="355"/>
      <c r="C64" s="323"/>
      <c r="D64" s="230"/>
      <c r="E64" s="342"/>
      <c r="F64" s="242"/>
      <c r="G64" s="19">
        <v>5</v>
      </c>
      <c r="H64" s="46" t="s">
        <v>34</v>
      </c>
      <c r="I64" s="278"/>
      <c r="J64" s="51"/>
      <c r="K64" s="51" t="s">
        <v>59</v>
      </c>
      <c r="L64" s="48">
        <f t="shared" si="2"/>
        <v>0</v>
      </c>
      <c r="M64" s="233"/>
      <c r="N64" s="233"/>
      <c r="O64" s="257"/>
      <c r="P64" s="376"/>
      <c r="Q64" s="173"/>
      <c r="R64" s="157" t="s">
        <v>14</v>
      </c>
      <c r="S64" s="83"/>
      <c r="T64" s="83" t="s">
        <v>76</v>
      </c>
      <c r="U64" s="54" t="s">
        <v>168</v>
      </c>
    </row>
    <row r="65" spans="1:23" ht="53.25" thickBot="1" x14ac:dyDescent="0.3">
      <c r="A65" s="4"/>
      <c r="B65" s="355"/>
      <c r="C65" s="323"/>
      <c r="D65" s="230"/>
      <c r="E65" s="342"/>
      <c r="F65" s="242"/>
      <c r="G65" s="19">
        <v>5</v>
      </c>
      <c r="H65" s="46" t="s">
        <v>35</v>
      </c>
      <c r="I65" s="278"/>
      <c r="J65" s="51"/>
      <c r="K65" s="51" t="s">
        <v>59</v>
      </c>
      <c r="L65" s="48">
        <f t="shared" si="2"/>
        <v>0</v>
      </c>
      <c r="M65" s="233"/>
      <c r="N65" s="233"/>
      <c r="O65" s="257"/>
      <c r="P65" s="376"/>
      <c r="Q65" s="173"/>
      <c r="R65" s="157" t="s">
        <v>14</v>
      </c>
      <c r="S65" s="83"/>
      <c r="T65" s="83" t="s">
        <v>76</v>
      </c>
      <c r="U65" s="54" t="s">
        <v>168</v>
      </c>
    </row>
    <row r="66" spans="1:23" ht="53.25" thickBot="1" x14ac:dyDescent="0.3">
      <c r="A66" s="4"/>
      <c r="B66" s="355"/>
      <c r="C66" s="323"/>
      <c r="D66" s="230"/>
      <c r="E66" s="342"/>
      <c r="F66" s="242"/>
      <c r="G66" s="19">
        <v>5</v>
      </c>
      <c r="H66" s="46" t="s">
        <v>36</v>
      </c>
      <c r="I66" s="278"/>
      <c r="J66" s="51"/>
      <c r="K66" s="51" t="s">
        <v>59</v>
      </c>
      <c r="L66" s="48">
        <f t="shared" si="2"/>
        <v>0</v>
      </c>
      <c r="M66" s="233"/>
      <c r="N66" s="233"/>
      <c r="O66" s="257"/>
      <c r="P66" s="376"/>
      <c r="Q66" s="173"/>
      <c r="R66" s="157" t="s">
        <v>14</v>
      </c>
      <c r="S66" s="83"/>
      <c r="T66" s="83" t="s">
        <v>76</v>
      </c>
      <c r="U66" s="54" t="s">
        <v>164</v>
      </c>
    </row>
    <row r="67" spans="1:23" ht="53.25" thickBot="1" x14ac:dyDescent="0.3">
      <c r="A67" s="4"/>
      <c r="B67" s="355"/>
      <c r="C67" s="323"/>
      <c r="D67" s="230"/>
      <c r="E67" s="342"/>
      <c r="F67" s="242"/>
      <c r="G67" s="19">
        <v>5</v>
      </c>
      <c r="H67" s="46" t="s">
        <v>37</v>
      </c>
      <c r="I67" s="278"/>
      <c r="J67" s="51"/>
      <c r="K67" s="51" t="s">
        <v>59</v>
      </c>
      <c r="L67" s="48">
        <f t="shared" si="2"/>
        <v>0</v>
      </c>
      <c r="M67" s="233"/>
      <c r="N67" s="233"/>
      <c r="O67" s="257"/>
      <c r="P67" s="376"/>
      <c r="Q67" s="173"/>
      <c r="R67" s="157" t="s">
        <v>14</v>
      </c>
      <c r="S67" s="83"/>
      <c r="T67" s="83" t="s">
        <v>76</v>
      </c>
      <c r="U67" s="54" t="s">
        <v>164</v>
      </c>
    </row>
    <row r="68" spans="1:23" ht="53.25" thickBot="1" x14ac:dyDescent="0.3">
      <c r="A68" s="4"/>
      <c r="B68" s="355"/>
      <c r="C68" s="323"/>
      <c r="D68" s="230"/>
      <c r="E68" s="342"/>
      <c r="F68" s="242"/>
      <c r="G68" s="19">
        <v>5</v>
      </c>
      <c r="H68" s="46" t="s">
        <v>38</v>
      </c>
      <c r="I68" s="278"/>
      <c r="J68" s="51"/>
      <c r="K68" s="51" t="s">
        <v>59</v>
      </c>
      <c r="L68" s="48">
        <f t="shared" si="2"/>
        <v>0</v>
      </c>
      <c r="M68" s="233"/>
      <c r="N68" s="233"/>
      <c r="O68" s="257"/>
      <c r="P68" s="376"/>
      <c r="Q68" s="173"/>
      <c r="R68" s="157" t="s">
        <v>14</v>
      </c>
      <c r="S68" s="83"/>
      <c r="T68" s="83" t="s">
        <v>76</v>
      </c>
      <c r="U68" s="54" t="s">
        <v>164</v>
      </c>
    </row>
    <row r="69" spans="1:23" ht="53.25" thickBot="1" x14ac:dyDescent="0.3">
      <c r="A69" s="4"/>
      <c r="B69" s="355"/>
      <c r="C69" s="323"/>
      <c r="D69" s="230"/>
      <c r="E69" s="342"/>
      <c r="F69" s="242"/>
      <c r="G69" s="19">
        <v>5</v>
      </c>
      <c r="H69" s="46" t="s">
        <v>39</v>
      </c>
      <c r="I69" s="278"/>
      <c r="J69" s="51"/>
      <c r="K69" s="51" t="s">
        <v>59</v>
      </c>
      <c r="L69" s="48">
        <f t="shared" si="2"/>
        <v>0</v>
      </c>
      <c r="M69" s="233"/>
      <c r="N69" s="233"/>
      <c r="O69" s="257"/>
      <c r="P69" s="376"/>
      <c r="Q69" s="173"/>
      <c r="R69" s="157" t="s">
        <v>14</v>
      </c>
      <c r="S69" s="83"/>
      <c r="T69" s="83" t="s">
        <v>76</v>
      </c>
      <c r="U69" s="54" t="s">
        <v>163</v>
      </c>
    </row>
    <row r="70" spans="1:23" ht="53.25" thickBot="1" x14ac:dyDescent="0.3">
      <c r="A70" s="4"/>
      <c r="B70" s="355"/>
      <c r="C70" s="323"/>
      <c r="D70" s="230"/>
      <c r="E70" s="342"/>
      <c r="F70" s="242"/>
      <c r="G70" s="19">
        <v>5</v>
      </c>
      <c r="H70" s="120" t="s">
        <v>40</v>
      </c>
      <c r="I70" s="278"/>
      <c r="J70" s="51"/>
      <c r="K70" s="51" t="s">
        <v>59</v>
      </c>
      <c r="L70" s="48">
        <f t="shared" si="2"/>
        <v>0</v>
      </c>
      <c r="M70" s="233"/>
      <c r="N70" s="233"/>
      <c r="O70" s="257"/>
      <c r="P70" s="376"/>
      <c r="Q70" s="173"/>
      <c r="R70" s="157" t="s">
        <v>14</v>
      </c>
      <c r="S70" s="83"/>
      <c r="T70" s="83" t="s">
        <v>76</v>
      </c>
      <c r="U70" s="54" t="s">
        <v>163</v>
      </c>
    </row>
    <row r="71" spans="1:23" ht="45.75" customHeight="1" thickBot="1" x14ac:dyDescent="0.3">
      <c r="A71" s="4"/>
      <c r="B71" s="355"/>
      <c r="C71" s="323"/>
      <c r="D71" s="230"/>
      <c r="E71" s="342"/>
      <c r="F71" s="242"/>
      <c r="G71" s="19">
        <v>5</v>
      </c>
      <c r="H71" s="120" t="s">
        <v>41</v>
      </c>
      <c r="I71" s="278"/>
      <c r="J71" s="51"/>
      <c r="K71" s="51" t="s">
        <v>59</v>
      </c>
      <c r="L71" s="48">
        <f t="shared" si="2"/>
        <v>0</v>
      </c>
      <c r="M71" s="233"/>
      <c r="N71" s="233"/>
      <c r="O71" s="257"/>
      <c r="P71" s="376"/>
      <c r="Q71" s="173"/>
      <c r="R71" s="157" t="s">
        <v>14</v>
      </c>
      <c r="S71" s="83"/>
      <c r="T71" s="83" t="s">
        <v>76</v>
      </c>
      <c r="U71" s="54" t="s">
        <v>163</v>
      </c>
    </row>
    <row r="72" spans="1:23" ht="77.25" thickBot="1" x14ac:dyDescent="0.3">
      <c r="A72" s="4"/>
      <c r="B72" s="355"/>
      <c r="C72" s="323"/>
      <c r="D72" s="230"/>
      <c r="E72" s="342"/>
      <c r="F72" s="242"/>
      <c r="G72" s="19">
        <v>10</v>
      </c>
      <c r="H72" s="46" t="s">
        <v>42</v>
      </c>
      <c r="I72" s="278"/>
      <c r="J72" s="51"/>
      <c r="K72" s="51" t="s">
        <v>59</v>
      </c>
      <c r="L72" s="48">
        <f t="shared" si="2"/>
        <v>0</v>
      </c>
      <c r="M72" s="233"/>
      <c r="N72" s="233"/>
      <c r="O72" s="257"/>
      <c r="P72" s="376"/>
      <c r="Q72" s="173"/>
      <c r="R72" s="157" t="s">
        <v>14</v>
      </c>
      <c r="S72" s="83"/>
      <c r="T72" s="83" t="s">
        <v>76</v>
      </c>
      <c r="U72" s="54" t="s">
        <v>163</v>
      </c>
    </row>
    <row r="73" spans="1:23" ht="77.25" thickBot="1" x14ac:dyDescent="0.3">
      <c r="A73" s="4"/>
      <c r="B73" s="356"/>
      <c r="C73" s="346"/>
      <c r="D73" s="231"/>
      <c r="E73" s="343"/>
      <c r="F73" s="344"/>
      <c r="G73" s="20">
        <v>20</v>
      </c>
      <c r="H73" s="55" t="s">
        <v>43</v>
      </c>
      <c r="I73" s="279"/>
      <c r="J73" s="56"/>
      <c r="K73" s="56" t="s">
        <v>59</v>
      </c>
      <c r="L73" s="57">
        <f t="shared" si="2"/>
        <v>0</v>
      </c>
      <c r="M73" s="234"/>
      <c r="N73" s="234"/>
      <c r="O73" s="258"/>
      <c r="P73" s="377"/>
      <c r="Q73" s="173"/>
      <c r="R73" s="199" t="s">
        <v>14</v>
      </c>
      <c r="S73" s="60"/>
      <c r="T73" s="60" t="s">
        <v>76</v>
      </c>
      <c r="U73" s="61" t="s">
        <v>163</v>
      </c>
    </row>
    <row r="74" spans="1:23" ht="47.25" customHeight="1" x14ac:dyDescent="0.25">
      <c r="A74" s="5"/>
      <c r="B74" s="335" t="s">
        <v>58</v>
      </c>
      <c r="C74" s="337">
        <v>5</v>
      </c>
      <c r="D74" s="286" t="s">
        <v>58</v>
      </c>
      <c r="E74" s="295" t="s">
        <v>45</v>
      </c>
      <c r="F74" s="297">
        <v>100</v>
      </c>
      <c r="G74" s="121">
        <v>50</v>
      </c>
      <c r="H74" s="68" t="s">
        <v>139</v>
      </c>
      <c r="I74" s="299" t="s">
        <v>46</v>
      </c>
      <c r="J74" s="190"/>
      <c r="K74" s="42" t="s">
        <v>59</v>
      </c>
      <c r="L74" s="43">
        <f t="shared" si="2"/>
        <v>0</v>
      </c>
      <c r="M74" s="232">
        <f>L74+L75</f>
        <v>0</v>
      </c>
      <c r="N74" s="232">
        <f>((L74+L75)*F74)/100</f>
        <v>0</v>
      </c>
      <c r="O74" s="301">
        <f>(N74*C74)/100</f>
        <v>0</v>
      </c>
      <c r="P74" s="381" t="s">
        <v>187</v>
      </c>
      <c r="Q74" s="72"/>
      <c r="R74" s="156" t="s">
        <v>14</v>
      </c>
      <c r="S74" s="82"/>
      <c r="T74" s="82" t="s">
        <v>76</v>
      </c>
      <c r="U74" s="50" t="s">
        <v>168</v>
      </c>
    </row>
    <row r="75" spans="1:23" ht="78" customHeight="1" thickBot="1" x14ac:dyDescent="0.3">
      <c r="B75" s="336"/>
      <c r="C75" s="338"/>
      <c r="D75" s="287"/>
      <c r="E75" s="296"/>
      <c r="F75" s="298"/>
      <c r="G75" s="122">
        <v>50</v>
      </c>
      <c r="H75" s="96" t="s">
        <v>126</v>
      </c>
      <c r="I75" s="300"/>
      <c r="J75" s="191"/>
      <c r="K75" s="123" t="s">
        <v>59</v>
      </c>
      <c r="L75" s="57">
        <f t="shared" si="2"/>
        <v>0</v>
      </c>
      <c r="M75" s="234"/>
      <c r="N75" s="234"/>
      <c r="O75" s="258"/>
      <c r="P75" s="382"/>
      <c r="Q75" s="174"/>
      <c r="R75" s="59" t="s">
        <v>14</v>
      </c>
      <c r="S75" s="60"/>
      <c r="T75" s="60" t="s">
        <v>76</v>
      </c>
      <c r="U75" s="61" t="s">
        <v>168</v>
      </c>
    </row>
    <row r="76" spans="1:23" ht="51" hidden="1" customHeight="1" x14ac:dyDescent="0.25">
      <c r="B76" s="357" t="s">
        <v>60</v>
      </c>
      <c r="C76" s="280">
        <v>5</v>
      </c>
      <c r="D76" s="369" t="s">
        <v>57</v>
      </c>
      <c r="E76" s="288" t="s">
        <v>140</v>
      </c>
      <c r="F76" s="249">
        <v>50</v>
      </c>
      <c r="G76" s="18">
        <v>20</v>
      </c>
      <c r="H76" s="105" t="s">
        <v>151</v>
      </c>
      <c r="I76" s="292" t="s">
        <v>152</v>
      </c>
      <c r="J76" s="124"/>
      <c r="K76" s="124" t="s">
        <v>14</v>
      </c>
      <c r="L76" s="125">
        <f t="shared" si="2"/>
        <v>0</v>
      </c>
      <c r="M76" s="265">
        <f>SUM(L76:L82)</f>
        <v>0</v>
      </c>
      <c r="N76" s="262">
        <f>(SUM(L76:L82)*F76)/100</f>
        <v>0</v>
      </c>
      <c r="O76" s="265">
        <f>(SUM(N76:N88)*C76)/100</f>
        <v>0</v>
      </c>
      <c r="P76" s="49"/>
      <c r="Q76" s="49"/>
      <c r="R76" s="49" t="s">
        <v>14</v>
      </c>
      <c r="S76" s="82"/>
      <c r="T76" s="82" t="s">
        <v>14</v>
      </c>
      <c r="U76" s="50"/>
    </row>
    <row r="77" spans="1:23" ht="44.25" hidden="1" customHeight="1" x14ac:dyDescent="0.25">
      <c r="B77" s="358"/>
      <c r="C77" s="332"/>
      <c r="D77" s="370"/>
      <c r="E77" s="289"/>
      <c r="F77" s="250"/>
      <c r="G77" s="17">
        <v>10</v>
      </c>
      <c r="H77" s="126" t="s">
        <v>141</v>
      </c>
      <c r="I77" s="293"/>
      <c r="J77" s="127"/>
      <c r="K77" s="127" t="s">
        <v>14</v>
      </c>
      <c r="L77" s="128">
        <f t="shared" si="2"/>
        <v>0</v>
      </c>
      <c r="M77" s="266"/>
      <c r="N77" s="263"/>
      <c r="O77" s="266"/>
      <c r="P77" s="72"/>
      <c r="Q77" s="72"/>
      <c r="R77" s="53" t="s">
        <v>14</v>
      </c>
      <c r="S77" s="83"/>
      <c r="T77" s="83" t="s">
        <v>14</v>
      </c>
      <c r="U77" s="75"/>
      <c r="V77" s="6" t="s">
        <v>44</v>
      </c>
      <c r="W77" s="6" t="s">
        <v>47</v>
      </c>
    </row>
    <row r="78" spans="1:23" ht="48.75" hidden="1" customHeight="1" x14ac:dyDescent="0.25">
      <c r="B78" s="358"/>
      <c r="C78" s="332"/>
      <c r="D78" s="370"/>
      <c r="E78" s="289"/>
      <c r="F78" s="250"/>
      <c r="G78" s="17">
        <v>10</v>
      </c>
      <c r="H78" s="126" t="s">
        <v>48</v>
      </c>
      <c r="I78" s="293"/>
      <c r="J78" s="127"/>
      <c r="K78" s="127" t="s">
        <v>14</v>
      </c>
      <c r="L78" s="128">
        <f t="shared" si="2"/>
        <v>0</v>
      </c>
      <c r="M78" s="266"/>
      <c r="N78" s="263"/>
      <c r="O78" s="266"/>
      <c r="P78" s="72"/>
      <c r="Q78" s="72"/>
      <c r="R78" s="53" t="s">
        <v>14</v>
      </c>
      <c r="S78" s="83"/>
      <c r="T78" s="83" t="s">
        <v>14</v>
      </c>
      <c r="U78" s="129"/>
      <c r="V78" s="7">
        <v>1</v>
      </c>
      <c r="W78" s="7">
        <v>0</v>
      </c>
    </row>
    <row r="79" spans="1:23" ht="51.75" hidden="1" customHeight="1" x14ac:dyDescent="0.25">
      <c r="B79" s="358"/>
      <c r="C79" s="332"/>
      <c r="D79" s="370"/>
      <c r="E79" s="290"/>
      <c r="F79" s="250"/>
      <c r="G79" s="17">
        <v>10</v>
      </c>
      <c r="H79" s="126" t="s">
        <v>49</v>
      </c>
      <c r="I79" s="293"/>
      <c r="J79" s="130"/>
      <c r="K79" s="130" t="s">
        <v>14</v>
      </c>
      <c r="L79" s="128">
        <f t="shared" si="2"/>
        <v>0</v>
      </c>
      <c r="M79" s="266"/>
      <c r="N79" s="263"/>
      <c r="O79" s="266"/>
      <c r="P79" s="77"/>
      <c r="Q79" s="77"/>
      <c r="R79" s="78" t="s">
        <v>14</v>
      </c>
      <c r="S79" s="79"/>
      <c r="T79" s="79" t="s">
        <v>14</v>
      </c>
      <c r="U79" s="80"/>
      <c r="V79" s="7"/>
      <c r="W79" s="7"/>
    </row>
    <row r="80" spans="1:23" ht="52.5" hidden="1" customHeight="1" x14ac:dyDescent="0.25">
      <c r="B80" s="358"/>
      <c r="C80" s="332"/>
      <c r="D80" s="370"/>
      <c r="E80" s="290"/>
      <c r="F80" s="250"/>
      <c r="G80" s="17">
        <v>10</v>
      </c>
      <c r="H80" s="126" t="s">
        <v>50</v>
      </c>
      <c r="I80" s="293"/>
      <c r="J80" s="130"/>
      <c r="K80" s="130" t="s">
        <v>14</v>
      </c>
      <c r="L80" s="128">
        <f t="shared" ref="L80:L88" si="3">IF(K80="SI",G80,0)</f>
        <v>0</v>
      </c>
      <c r="M80" s="266"/>
      <c r="N80" s="263"/>
      <c r="O80" s="266"/>
      <c r="P80" s="77"/>
      <c r="Q80" s="77"/>
      <c r="R80" s="78" t="s">
        <v>14</v>
      </c>
      <c r="S80" s="79"/>
      <c r="T80" s="79" t="s">
        <v>14</v>
      </c>
      <c r="U80" s="80"/>
      <c r="V80" s="7"/>
      <c r="W80" s="7"/>
    </row>
    <row r="81" spans="2:23" ht="51" hidden="1" customHeight="1" x14ac:dyDescent="0.25">
      <c r="B81" s="358"/>
      <c r="C81" s="332"/>
      <c r="D81" s="370"/>
      <c r="E81" s="290"/>
      <c r="F81" s="250"/>
      <c r="G81" s="17">
        <v>20</v>
      </c>
      <c r="H81" s="126" t="s">
        <v>142</v>
      </c>
      <c r="I81" s="293"/>
      <c r="J81" s="130"/>
      <c r="K81" s="130" t="s">
        <v>14</v>
      </c>
      <c r="L81" s="128">
        <f t="shared" si="3"/>
        <v>0</v>
      </c>
      <c r="M81" s="266"/>
      <c r="N81" s="263"/>
      <c r="O81" s="266"/>
      <c r="P81" s="77"/>
      <c r="Q81" s="77"/>
      <c r="R81" s="78" t="s">
        <v>14</v>
      </c>
      <c r="S81" s="79"/>
      <c r="T81" s="79" t="s">
        <v>14</v>
      </c>
      <c r="U81" s="80"/>
      <c r="V81" s="7"/>
      <c r="W81" s="7"/>
    </row>
    <row r="82" spans="2:23" ht="54" hidden="1" customHeight="1" thickBot="1" x14ac:dyDescent="0.3">
      <c r="B82" s="359"/>
      <c r="C82" s="332"/>
      <c r="D82" s="371"/>
      <c r="E82" s="291"/>
      <c r="F82" s="251"/>
      <c r="G82" s="116">
        <v>20</v>
      </c>
      <c r="H82" s="96" t="s">
        <v>143</v>
      </c>
      <c r="I82" s="294"/>
      <c r="J82" s="131"/>
      <c r="K82" s="131" t="s">
        <v>14</v>
      </c>
      <c r="L82" s="132">
        <f t="shared" si="3"/>
        <v>0</v>
      </c>
      <c r="M82" s="267"/>
      <c r="N82" s="264"/>
      <c r="O82" s="266"/>
      <c r="P82" s="133"/>
      <c r="Q82" s="133"/>
      <c r="R82" s="59" t="s">
        <v>14</v>
      </c>
      <c r="S82" s="60"/>
      <c r="T82" s="60" t="s">
        <v>14</v>
      </c>
      <c r="U82" s="134"/>
      <c r="V82" s="7">
        <v>1</v>
      </c>
      <c r="W82" s="7">
        <v>1</v>
      </c>
    </row>
    <row r="83" spans="2:23" ht="409.5" hidden="1" customHeight="1" thickBot="1" x14ac:dyDescent="0.3">
      <c r="B83" s="360" t="s">
        <v>60</v>
      </c>
      <c r="C83" s="332"/>
      <c r="D83" s="357" t="s">
        <v>57</v>
      </c>
      <c r="E83" s="394" t="s">
        <v>144</v>
      </c>
      <c r="F83" s="259">
        <v>50</v>
      </c>
      <c r="G83" s="15">
        <v>25</v>
      </c>
      <c r="H83" s="159" t="s">
        <v>154</v>
      </c>
      <c r="I83" s="363" t="s">
        <v>51</v>
      </c>
      <c r="J83" s="70"/>
      <c r="K83" s="70" t="s">
        <v>14</v>
      </c>
      <c r="L83" s="43">
        <f t="shared" si="3"/>
        <v>0</v>
      </c>
      <c r="M83" s="232">
        <f>SUM(L83:L88)</f>
        <v>0</v>
      </c>
      <c r="N83" s="265">
        <f>(SUM(L83:L88)*F83)/100</f>
        <v>0</v>
      </c>
      <c r="O83" s="266"/>
      <c r="P83" s="49"/>
      <c r="Q83" s="49"/>
      <c r="R83" s="49" t="s">
        <v>14</v>
      </c>
      <c r="S83" s="82"/>
      <c r="T83" s="82" t="s">
        <v>14</v>
      </c>
      <c r="U83" s="50"/>
      <c r="V83" s="7"/>
      <c r="W83" s="7"/>
    </row>
    <row r="84" spans="2:23" ht="333" hidden="1" customHeight="1" thickBot="1" x14ac:dyDescent="0.3">
      <c r="B84" s="361"/>
      <c r="C84" s="332"/>
      <c r="D84" s="358"/>
      <c r="E84" s="395"/>
      <c r="F84" s="260"/>
      <c r="G84" s="16">
        <v>15</v>
      </c>
      <c r="H84" s="71" t="s">
        <v>81</v>
      </c>
      <c r="I84" s="364"/>
      <c r="J84" s="52"/>
      <c r="K84" s="52" t="s">
        <v>14</v>
      </c>
      <c r="L84" s="48">
        <f t="shared" si="3"/>
        <v>0</v>
      </c>
      <c r="M84" s="233"/>
      <c r="N84" s="266"/>
      <c r="O84" s="266"/>
      <c r="P84" s="135"/>
      <c r="Q84" s="135"/>
      <c r="R84" s="136" t="s">
        <v>14</v>
      </c>
      <c r="S84" s="137"/>
      <c r="T84" s="137"/>
      <c r="U84" s="138"/>
      <c r="V84" s="7"/>
      <c r="W84" s="7"/>
    </row>
    <row r="85" spans="2:23" ht="307.5" hidden="1" customHeight="1" thickBot="1" x14ac:dyDescent="0.3">
      <c r="B85" s="361"/>
      <c r="C85" s="332"/>
      <c r="D85" s="358"/>
      <c r="E85" s="395"/>
      <c r="F85" s="260"/>
      <c r="G85" s="16">
        <v>15</v>
      </c>
      <c r="H85" s="71" t="s">
        <v>82</v>
      </c>
      <c r="I85" s="364"/>
      <c r="J85" s="52"/>
      <c r="K85" s="52" t="s">
        <v>14</v>
      </c>
      <c r="L85" s="48">
        <f t="shared" si="3"/>
        <v>0</v>
      </c>
      <c r="M85" s="233"/>
      <c r="N85" s="266"/>
      <c r="O85" s="266"/>
      <c r="P85" s="72"/>
      <c r="Q85" s="72"/>
      <c r="R85" s="73" t="s">
        <v>14</v>
      </c>
      <c r="S85" s="74"/>
      <c r="T85" s="74" t="s">
        <v>14</v>
      </c>
      <c r="U85" s="75" t="s">
        <v>145</v>
      </c>
      <c r="V85" s="7"/>
      <c r="W85" s="7"/>
    </row>
    <row r="86" spans="2:23" ht="154.5" hidden="1" thickBot="1" x14ac:dyDescent="0.3">
      <c r="B86" s="361"/>
      <c r="C86" s="332"/>
      <c r="D86" s="358"/>
      <c r="E86" s="395"/>
      <c r="F86" s="260"/>
      <c r="G86" s="18">
        <v>15</v>
      </c>
      <c r="H86" s="170" t="s">
        <v>127</v>
      </c>
      <c r="I86" s="364"/>
      <c r="J86" s="76"/>
      <c r="K86" s="76" t="s">
        <v>14</v>
      </c>
      <c r="L86" s="48">
        <f t="shared" si="3"/>
        <v>0</v>
      </c>
      <c r="M86" s="233"/>
      <c r="N86" s="266"/>
      <c r="O86" s="266"/>
      <c r="P86" s="77"/>
      <c r="Q86" s="77"/>
      <c r="R86" s="78" t="s">
        <v>14</v>
      </c>
      <c r="S86" s="79"/>
      <c r="T86" s="79" t="s">
        <v>14</v>
      </c>
      <c r="U86" s="80">
        <v>1</v>
      </c>
      <c r="V86" s="7">
        <v>1</v>
      </c>
      <c r="W86" s="7">
        <v>0</v>
      </c>
    </row>
    <row r="87" spans="2:23" ht="129" hidden="1" thickBot="1" x14ac:dyDescent="0.3">
      <c r="B87" s="362"/>
      <c r="C87" s="332"/>
      <c r="D87" s="359"/>
      <c r="E87" s="396"/>
      <c r="F87" s="260"/>
      <c r="G87" s="169">
        <v>15</v>
      </c>
      <c r="H87" s="171" t="s">
        <v>83</v>
      </c>
      <c r="I87" s="365"/>
      <c r="J87" s="173"/>
      <c r="K87" s="173" t="s">
        <v>14</v>
      </c>
      <c r="L87" s="128">
        <f t="shared" si="3"/>
        <v>0</v>
      </c>
      <c r="M87" s="233"/>
      <c r="N87" s="266"/>
      <c r="O87" s="266"/>
      <c r="P87" s="77"/>
      <c r="Q87" s="77"/>
      <c r="R87" s="77" t="s">
        <v>14</v>
      </c>
      <c r="S87" s="173"/>
      <c r="T87" s="173" t="s">
        <v>14</v>
      </c>
      <c r="U87" s="176"/>
      <c r="V87" s="7">
        <v>0</v>
      </c>
      <c r="W87" s="7">
        <v>1</v>
      </c>
    </row>
    <row r="88" spans="2:23" ht="407.25" hidden="1" customHeight="1" thickBot="1" x14ac:dyDescent="0.3">
      <c r="B88" s="160" t="s">
        <v>60</v>
      </c>
      <c r="C88" s="281"/>
      <c r="D88" s="162" t="s">
        <v>57</v>
      </c>
      <c r="E88" s="161" t="s">
        <v>144</v>
      </c>
      <c r="F88" s="261"/>
      <c r="G88" s="139">
        <v>15</v>
      </c>
      <c r="H88" s="140" t="s">
        <v>84</v>
      </c>
      <c r="I88" s="84" t="s">
        <v>51</v>
      </c>
      <c r="J88" s="172"/>
      <c r="K88" s="172" t="s">
        <v>14</v>
      </c>
      <c r="L88" s="57">
        <f t="shared" si="3"/>
        <v>0</v>
      </c>
      <c r="M88" s="234"/>
      <c r="N88" s="267"/>
      <c r="O88" s="267"/>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15.899999999999999</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02"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16</xdr:col>
                <xdr:colOff>0</xdr:colOff>
                <xdr:row>88</xdr:row>
                <xdr:rowOff>0</xdr:rowOff>
              </from>
              <to>
                <xdr:col>18</xdr:col>
                <xdr:colOff>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16</xdr:col>
                <xdr:colOff>0</xdr:colOff>
                <xdr:row>88</xdr:row>
                <xdr:rowOff>0</xdr:rowOff>
              </from>
              <to>
                <xdr:col>18</xdr:col>
                <xdr:colOff>0</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16</xdr:col>
                <xdr:colOff>0</xdr:colOff>
                <xdr:row>88</xdr:row>
                <xdr:rowOff>0</xdr:rowOff>
              </from>
              <to>
                <xdr:col>18</xdr:col>
                <xdr:colOff>9525</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16</xdr:col>
                <xdr:colOff>0</xdr:colOff>
                <xdr:row>88</xdr:row>
                <xdr:rowOff>0</xdr:rowOff>
              </from>
              <to>
                <xdr:col>16</xdr:col>
                <xdr:colOff>3714750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16</xdr:col>
                <xdr:colOff>0</xdr:colOff>
                <xdr:row>88</xdr:row>
                <xdr:rowOff>0</xdr:rowOff>
              </from>
              <to>
                <xdr:col>18</xdr:col>
                <xdr:colOff>9525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16</xdr:col>
                <xdr:colOff>0</xdr:colOff>
                <xdr:row>88</xdr:row>
                <xdr:rowOff>0</xdr:rowOff>
              </from>
              <to>
                <xdr:col>16</xdr:col>
                <xdr:colOff>3714750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16</xdr:col>
                <xdr:colOff>0</xdr:colOff>
                <xdr:row>88</xdr:row>
                <xdr:rowOff>0</xdr:rowOff>
              </from>
              <to>
                <xdr:col>16</xdr:col>
                <xdr:colOff>3705225</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16</xdr:col>
                <xdr:colOff>0</xdr:colOff>
                <xdr:row>88</xdr:row>
                <xdr:rowOff>0</xdr:rowOff>
              </from>
              <to>
                <xdr:col>16</xdr:col>
                <xdr:colOff>3705225</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16</xdr:col>
                <xdr:colOff>0</xdr:colOff>
                <xdr:row>88</xdr:row>
                <xdr:rowOff>0</xdr:rowOff>
              </from>
              <to>
                <xdr:col>16</xdr:col>
                <xdr:colOff>3705225</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16</xdr:col>
                <xdr:colOff>0</xdr:colOff>
                <xdr:row>88</xdr:row>
                <xdr:rowOff>0</xdr:rowOff>
              </from>
              <to>
                <xdr:col>16</xdr:col>
                <xdr:colOff>3714750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16</xdr:col>
                <xdr:colOff>0</xdr:colOff>
                <xdr:row>88</xdr:row>
                <xdr:rowOff>0</xdr:rowOff>
              </from>
              <to>
                <xdr:col>16</xdr:col>
                <xdr:colOff>3714750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16</xdr:col>
                <xdr:colOff>0</xdr:colOff>
                <xdr:row>88</xdr:row>
                <xdr:rowOff>0</xdr:rowOff>
              </from>
              <to>
                <xdr:col>16</xdr:col>
                <xdr:colOff>3714750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16</xdr:col>
                <xdr:colOff>0</xdr:colOff>
                <xdr:row>74</xdr:row>
                <xdr:rowOff>133350</xdr:rowOff>
              </from>
              <to>
                <xdr:col>16</xdr:col>
                <xdr:colOff>3714750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16</xdr:col>
                <xdr:colOff>0</xdr:colOff>
                <xdr:row>73</xdr:row>
                <xdr:rowOff>95250</xdr:rowOff>
              </from>
              <to>
                <xdr:col>16</xdr:col>
                <xdr:colOff>3714750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16</xdr:col>
                <xdr:colOff>0</xdr:colOff>
                <xdr:row>72</xdr:row>
                <xdr:rowOff>219075</xdr:rowOff>
              </from>
              <to>
                <xdr:col>16</xdr:col>
                <xdr:colOff>3705225</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16</xdr:col>
                <xdr:colOff>0</xdr:colOff>
                <xdr:row>71</xdr:row>
                <xdr:rowOff>228600</xdr:rowOff>
              </from>
              <to>
                <xdr:col>16</xdr:col>
                <xdr:colOff>3714750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16</xdr:col>
                <xdr:colOff>0</xdr:colOff>
                <xdr:row>70</xdr:row>
                <xdr:rowOff>47625</xdr:rowOff>
              </from>
              <to>
                <xdr:col>16</xdr:col>
                <xdr:colOff>3714750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16</xdr:col>
                <xdr:colOff>0</xdr:colOff>
                <xdr:row>69</xdr:row>
                <xdr:rowOff>85725</xdr:rowOff>
              </from>
              <to>
                <xdr:col>16</xdr:col>
                <xdr:colOff>3714750</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16</xdr:col>
                <xdr:colOff>0</xdr:colOff>
                <xdr:row>68</xdr:row>
                <xdr:rowOff>104775</xdr:rowOff>
              </from>
              <to>
                <xdr:col>16</xdr:col>
                <xdr:colOff>3714750</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16</xdr:col>
                <xdr:colOff>0</xdr:colOff>
                <xdr:row>67</xdr:row>
                <xdr:rowOff>114300</xdr:rowOff>
              </from>
              <to>
                <xdr:col>16</xdr:col>
                <xdr:colOff>3714750</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16</xdr:col>
                <xdr:colOff>0</xdr:colOff>
                <xdr:row>65</xdr:row>
                <xdr:rowOff>95250</xdr:rowOff>
              </from>
              <to>
                <xdr:col>16</xdr:col>
                <xdr:colOff>3714750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16</xdr:col>
                <xdr:colOff>0</xdr:colOff>
                <xdr:row>64</xdr:row>
                <xdr:rowOff>85725</xdr:rowOff>
              </from>
              <to>
                <xdr:col>16</xdr:col>
                <xdr:colOff>3714750</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16</xdr:col>
                <xdr:colOff>0</xdr:colOff>
                <xdr:row>63</xdr:row>
                <xdr:rowOff>104775</xdr:rowOff>
              </from>
              <to>
                <xdr:col>16</xdr:col>
                <xdr:colOff>3714750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16</xdr:col>
                <xdr:colOff>0</xdr:colOff>
                <xdr:row>62</xdr:row>
                <xdr:rowOff>76200</xdr:rowOff>
              </from>
              <to>
                <xdr:col>16</xdr:col>
                <xdr:colOff>3714750</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16</xdr:col>
                <xdr:colOff>0</xdr:colOff>
                <xdr:row>61</xdr:row>
                <xdr:rowOff>85725</xdr:rowOff>
              </from>
              <to>
                <xdr:col>16</xdr:col>
                <xdr:colOff>3714750</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16</xdr:col>
                <xdr:colOff>0</xdr:colOff>
                <xdr:row>60</xdr:row>
                <xdr:rowOff>219075</xdr:rowOff>
              </from>
              <to>
                <xdr:col>16</xdr:col>
                <xdr:colOff>3714750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16</xdr:col>
                <xdr:colOff>0</xdr:colOff>
                <xdr:row>49</xdr:row>
                <xdr:rowOff>361950</xdr:rowOff>
              </from>
              <to>
                <xdr:col>16</xdr:col>
                <xdr:colOff>3714750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16</xdr:col>
                <xdr:colOff>0</xdr:colOff>
                <xdr:row>48</xdr:row>
                <xdr:rowOff>333375</xdr:rowOff>
              </from>
              <to>
                <xdr:col>16</xdr:col>
                <xdr:colOff>3714750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16</xdr:col>
                <xdr:colOff>0</xdr:colOff>
                <xdr:row>47</xdr:row>
                <xdr:rowOff>228600</xdr:rowOff>
              </from>
              <to>
                <xdr:col>16</xdr:col>
                <xdr:colOff>3714750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16</xdr:col>
                <xdr:colOff>0</xdr:colOff>
                <xdr:row>46</xdr:row>
                <xdr:rowOff>95250</xdr:rowOff>
              </from>
              <to>
                <xdr:col>16</xdr:col>
                <xdr:colOff>3714750</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16</xdr:col>
                <xdr:colOff>0</xdr:colOff>
                <xdr:row>45</xdr:row>
                <xdr:rowOff>114300</xdr:rowOff>
              </from>
              <to>
                <xdr:col>16</xdr:col>
                <xdr:colOff>3714750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16</xdr:col>
                <xdr:colOff>0</xdr:colOff>
                <xdr:row>44</xdr:row>
                <xdr:rowOff>123825</xdr:rowOff>
              </from>
              <to>
                <xdr:col>16</xdr:col>
                <xdr:colOff>3714750</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16</xdr:col>
                <xdr:colOff>0</xdr:colOff>
                <xdr:row>43</xdr:row>
                <xdr:rowOff>95250</xdr:rowOff>
              </from>
              <to>
                <xdr:col>16</xdr:col>
                <xdr:colOff>3714750</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16</xdr:col>
                <xdr:colOff>0</xdr:colOff>
                <xdr:row>42</xdr:row>
                <xdr:rowOff>95250</xdr:rowOff>
              </from>
              <to>
                <xdr:col>18</xdr:col>
                <xdr:colOff>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16</xdr:col>
                <xdr:colOff>0</xdr:colOff>
                <xdr:row>41</xdr:row>
                <xdr:rowOff>57150</xdr:rowOff>
              </from>
              <to>
                <xdr:col>16</xdr:col>
                <xdr:colOff>3714750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16</xdr:col>
                <xdr:colOff>0</xdr:colOff>
                <xdr:row>40</xdr:row>
                <xdr:rowOff>57150</xdr:rowOff>
              </from>
              <to>
                <xdr:col>16</xdr:col>
                <xdr:colOff>3714750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16</xdr:col>
                <xdr:colOff>0</xdr:colOff>
                <xdr:row>39</xdr:row>
                <xdr:rowOff>228600</xdr:rowOff>
              </from>
              <to>
                <xdr:col>16</xdr:col>
                <xdr:colOff>3714750</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16</xdr:col>
                <xdr:colOff>0</xdr:colOff>
                <xdr:row>38</xdr:row>
                <xdr:rowOff>390525</xdr:rowOff>
              </from>
              <to>
                <xdr:col>16</xdr:col>
                <xdr:colOff>3714750</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16</xdr:col>
                <xdr:colOff>0</xdr:colOff>
                <xdr:row>37</xdr:row>
                <xdr:rowOff>57150</xdr:rowOff>
              </from>
              <to>
                <xdr:col>16</xdr:col>
                <xdr:colOff>3714750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16</xdr:col>
                <xdr:colOff>0</xdr:colOff>
                <xdr:row>36</xdr:row>
                <xdr:rowOff>123825</xdr:rowOff>
              </from>
              <to>
                <xdr:col>16</xdr:col>
                <xdr:colOff>3714750</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16</xdr:col>
                <xdr:colOff>0</xdr:colOff>
                <xdr:row>35</xdr:row>
                <xdr:rowOff>123825</xdr:rowOff>
              </from>
              <to>
                <xdr:col>16</xdr:col>
                <xdr:colOff>3714750</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16</xdr:col>
                <xdr:colOff>0</xdr:colOff>
                <xdr:row>34</xdr:row>
                <xdr:rowOff>76200</xdr:rowOff>
              </from>
              <to>
                <xdr:col>16</xdr:col>
                <xdr:colOff>3714750</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16</xdr:col>
                <xdr:colOff>0</xdr:colOff>
                <xdr:row>33</xdr:row>
                <xdr:rowOff>304800</xdr:rowOff>
              </from>
              <to>
                <xdr:col>16</xdr:col>
                <xdr:colOff>3714750</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16</xdr:col>
                <xdr:colOff>0</xdr:colOff>
                <xdr:row>32</xdr:row>
                <xdr:rowOff>85725</xdr:rowOff>
              </from>
              <to>
                <xdr:col>16</xdr:col>
                <xdr:colOff>3714750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16</xdr:col>
                <xdr:colOff>0</xdr:colOff>
                <xdr:row>31</xdr:row>
                <xdr:rowOff>95250</xdr:rowOff>
              </from>
              <to>
                <xdr:col>18</xdr:col>
                <xdr:colOff>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16</xdr:col>
                <xdr:colOff>0</xdr:colOff>
                <xdr:row>30</xdr:row>
                <xdr:rowOff>85725</xdr:rowOff>
              </from>
              <to>
                <xdr:col>16</xdr:col>
                <xdr:colOff>3714750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16</xdr:col>
                <xdr:colOff>0</xdr:colOff>
                <xdr:row>29</xdr:row>
                <xdr:rowOff>133350</xdr:rowOff>
              </from>
              <to>
                <xdr:col>16</xdr:col>
                <xdr:colOff>3714750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16</xdr:col>
                <xdr:colOff>0</xdr:colOff>
                <xdr:row>28</xdr:row>
                <xdr:rowOff>38100</xdr:rowOff>
              </from>
              <to>
                <xdr:col>16</xdr:col>
                <xdr:colOff>3714750</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16</xdr:col>
                <xdr:colOff>0</xdr:colOff>
                <xdr:row>27</xdr:row>
                <xdr:rowOff>266700</xdr:rowOff>
              </from>
              <to>
                <xdr:col>16</xdr:col>
                <xdr:colOff>3714750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16</xdr:col>
                <xdr:colOff>0</xdr:colOff>
                <xdr:row>26</xdr:row>
                <xdr:rowOff>533400</xdr:rowOff>
              </from>
              <to>
                <xdr:col>16</xdr:col>
                <xdr:colOff>3714750</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16</xdr:col>
                <xdr:colOff>0</xdr:colOff>
                <xdr:row>25</xdr:row>
                <xdr:rowOff>180975</xdr:rowOff>
              </from>
              <to>
                <xdr:col>16</xdr:col>
                <xdr:colOff>3714750</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16</xdr:col>
                <xdr:colOff>0</xdr:colOff>
                <xdr:row>24</xdr:row>
                <xdr:rowOff>304800</xdr:rowOff>
              </from>
              <to>
                <xdr:col>16</xdr:col>
                <xdr:colOff>3714750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16</xdr:col>
                <xdr:colOff>0</xdr:colOff>
                <xdr:row>23</xdr:row>
                <xdr:rowOff>619125</xdr:rowOff>
              </from>
              <to>
                <xdr:col>16</xdr:col>
                <xdr:colOff>3714750</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16</xdr:col>
                <xdr:colOff>0</xdr:colOff>
                <xdr:row>22</xdr:row>
                <xdr:rowOff>914400</xdr:rowOff>
              </from>
              <to>
                <xdr:col>16</xdr:col>
                <xdr:colOff>3714750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16</xdr:col>
                <xdr:colOff>0</xdr:colOff>
                <xdr:row>21</xdr:row>
                <xdr:rowOff>228600</xdr:rowOff>
              </from>
              <to>
                <xdr:col>16</xdr:col>
                <xdr:colOff>3714750</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16</xdr:col>
                <xdr:colOff>0</xdr:colOff>
                <xdr:row>20</xdr:row>
                <xdr:rowOff>504825</xdr:rowOff>
              </from>
              <to>
                <xdr:col>18</xdr:col>
                <xdr:colOff>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16</xdr:col>
                <xdr:colOff>0</xdr:colOff>
                <xdr:row>19</xdr:row>
                <xdr:rowOff>66675</xdr:rowOff>
              </from>
              <to>
                <xdr:col>16</xdr:col>
                <xdr:colOff>3714750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16</xdr:col>
                <xdr:colOff>0</xdr:colOff>
                <xdr:row>18</xdr:row>
                <xdr:rowOff>295275</xdr:rowOff>
              </from>
              <to>
                <xdr:col>16</xdr:col>
                <xdr:colOff>3714750</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16</xdr:col>
                <xdr:colOff>0</xdr:colOff>
                <xdr:row>17</xdr:row>
                <xdr:rowOff>276225</xdr:rowOff>
              </from>
              <to>
                <xdr:col>16</xdr:col>
                <xdr:colOff>3714750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16</xdr:col>
                <xdr:colOff>0</xdr:colOff>
                <xdr:row>16</xdr:row>
                <xdr:rowOff>123825</xdr:rowOff>
              </from>
              <to>
                <xdr:col>16</xdr:col>
                <xdr:colOff>3705225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16</xdr:col>
                <xdr:colOff>0</xdr:colOff>
                <xdr:row>15</xdr:row>
                <xdr:rowOff>85725</xdr:rowOff>
              </from>
              <to>
                <xdr:col>16</xdr:col>
                <xdr:colOff>3714750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16</xdr:col>
                <xdr:colOff>0</xdr:colOff>
                <xdr:row>14</xdr:row>
                <xdr:rowOff>85725</xdr:rowOff>
              </from>
              <to>
                <xdr:col>16</xdr:col>
                <xdr:colOff>3705225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16</xdr:col>
                <xdr:colOff>0</xdr:colOff>
                <xdr:row>13</xdr:row>
                <xdr:rowOff>466725</xdr:rowOff>
              </from>
              <to>
                <xdr:col>16</xdr:col>
                <xdr:colOff>3705225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16</xdr:col>
                <xdr:colOff>0</xdr:colOff>
                <xdr:row>12</xdr:row>
                <xdr:rowOff>152400</xdr:rowOff>
              </from>
              <to>
                <xdr:col>16</xdr:col>
                <xdr:colOff>3695700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16</xdr:col>
                <xdr:colOff>0</xdr:colOff>
                <xdr:row>11</xdr:row>
                <xdr:rowOff>133350</xdr:rowOff>
              </from>
              <to>
                <xdr:col>16</xdr:col>
                <xdr:colOff>3695700</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16</xdr:col>
                <xdr:colOff>0</xdr:colOff>
                <xdr:row>10</xdr:row>
                <xdr:rowOff>114300</xdr:rowOff>
              </from>
              <to>
                <xdr:col>16</xdr:col>
                <xdr:colOff>3695700</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16</xdr:col>
                <xdr:colOff>0</xdr:colOff>
                <xdr:row>9</xdr:row>
                <xdr:rowOff>95250</xdr:rowOff>
              </from>
              <to>
                <xdr:col>16</xdr:col>
                <xdr:colOff>3695700</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16</xdr:col>
                <xdr:colOff>0</xdr:colOff>
                <xdr:row>8</xdr:row>
                <xdr:rowOff>76200</xdr:rowOff>
              </from>
              <to>
                <xdr:col>16</xdr:col>
                <xdr:colOff>3695700</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54</xdr:row>
                <xdr:rowOff>647700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74</xdr:row>
                <xdr:rowOff>676275</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16</xdr:col>
                <xdr:colOff>0</xdr:colOff>
                <xdr:row>50</xdr:row>
                <xdr:rowOff>85725</xdr:rowOff>
              </from>
              <to>
                <xdr:col>18</xdr:col>
                <xdr:colOff>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16</xdr:col>
                <xdr:colOff>0</xdr:colOff>
                <xdr:row>51</xdr:row>
                <xdr:rowOff>342900</xdr:rowOff>
              </from>
              <to>
                <xdr:col>16</xdr:col>
                <xdr:colOff>3714750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16</xdr:col>
                <xdr:colOff>0</xdr:colOff>
                <xdr:row>52</xdr:row>
                <xdr:rowOff>76200</xdr:rowOff>
              </from>
              <to>
                <xdr:col>16</xdr:col>
                <xdr:colOff>3714750</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16</xdr:col>
                <xdr:colOff>0</xdr:colOff>
                <xdr:row>53</xdr:row>
                <xdr:rowOff>95250</xdr:rowOff>
              </from>
              <to>
                <xdr:col>16</xdr:col>
                <xdr:colOff>3714750</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16</xdr:col>
                <xdr:colOff>0</xdr:colOff>
                <xdr:row>54</xdr:row>
                <xdr:rowOff>104775</xdr:rowOff>
              </from>
              <to>
                <xdr:col>16</xdr:col>
                <xdr:colOff>3714750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16</xdr:col>
                <xdr:colOff>0</xdr:colOff>
                <xdr:row>55</xdr:row>
                <xdr:rowOff>257175</xdr:rowOff>
              </from>
              <to>
                <xdr:col>16</xdr:col>
                <xdr:colOff>3714750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16</xdr:col>
                <xdr:colOff>0</xdr:colOff>
                <xdr:row>56</xdr:row>
                <xdr:rowOff>161925</xdr:rowOff>
              </from>
              <to>
                <xdr:col>16</xdr:col>
                <xdr:colOff>3714750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16</xdr:col>
                <xdr:colOff>0</xdr:colOff>
                <xdr:row>57</xdr:row>
                <xdr:rowOff>57150</xdr:rowOff>
              </from>
              <to>
                <xdr:col>16</xdr:col>
                <xdr:colOff>3714750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16</xdr:col>
                <xdr:colOff>0</xdr:colOff>
                <xdr:row>58</xdr:row>
                <xdr:rowOff>123825</xdr:rowOff>
              </from>
              <to>
                <xdr:col>16</xdr:col>
                <xdr:colOff>3714750</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16</xdr:col>
                <xdr:colOff>0</xdr:colOff>
                <xdr:row>59</xdr:row>
                <xdr:rowOff>542925</xdr:rowOff>
              </from>
              <to>
                <xdr:col>16</xdr:col>
                <xdr:colOff>3714750</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37</xdr:row>
                <xdr:rowOff>581025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Gestion Documental Mensajeria</cp:lastModifiedBy>
  <cp:lastPrinted>2019-07-25T16:45:23Z</cp:lastPrinted>
  <dcterms:created xsi:type="dcterms:W3CDTF">2018-07-10T21:31:03Z</dcterms:created>
  <dcterms:modified xsi:type="dcterms:W3CDTF">2025-12-30T17:58:35Z</dcterms:modified>
</cp:coreProperties>
</file>