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EDUBAR/"/>
    </mc:Choice>
  </mc:AlternateContent>
  <xr:revisionPtr revIDLastSave="339" documentId="8_{F9C3C01F-6EC0-4BB6-8429-621F5119FCFD}" xr6:coauthVersionLast="47" xr6:coauthVersionMax="47" xr10:uidLastSave="{8B4A4CAD-69CC-423A-BD18-0BC1858E730F}"/>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<sst xmlns="http://schemas.openxmlformats.org/spreadsheetml/2006/main" count="518" uniqueCount="194">
  <si>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</si>
  <si>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</si>
  <si>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</si>
  <si>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</si>
  <si>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</si>
  <si>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</si>
  <si>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</si>
  <si>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</si>
  <si>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</si>
  <si>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</si>
  <si>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</si>
  <si>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</si>
  <si>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</si>
  <si>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</si>
  <si>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</si>
  <si>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</si>
  <si>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</si>
  <si>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</si>
  <si>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</si>
  <si>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</si>
  <si>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</si>
  <si>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</si>
  <si>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</si>
  <si>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</si>
  <si>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</si>
  <si>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</si>
  <si>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</si>
  <si>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</si>
  <si>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</si>
  <si>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</si>
  <si>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</si>
  <si>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</si>
  <si>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</si>
  <si>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</si>
  <si>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</si>
  <si>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</si>
  <si>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</si>
  <si>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</si>
  <si>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</si>
  <si>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</si>
  <si>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</si>
  <si>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</si>
  <si>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</si>
  <si>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</si>
  <si>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</si>
  <si>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</si>
  <si>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</si>
  <si>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</si>
  <si>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</si>
  <si>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</si>
  <si>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</si>
  <si>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</si>
  <si>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</si>
  <si>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</si>
  <si>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</si>
  <si>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</si>
  <si>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</si>
  <si>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</si>
  <si>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</si>
  <si>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</si>
  <si>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</si>
  <si>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</si>
  <si>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</si>
  <si>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</si>
  <si>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</si>
  <si>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</si>
  <si>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</si>
  <si>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</si>
  <si>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</si>
  <si>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</si>
  <si>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</si>
  <si>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</si>
  <si>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</si>
  <si>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</si>
  <si>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</si>
  <si>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</si>
  <si>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</si>
  <si>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</si>
  <si>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</si>
  <si>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</si>
  <si>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</si>
  <si>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</si>
  <si>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</si>
  <si>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</si>
  <si>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</si>
  <si>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</si>
  <si>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</si>
  <si>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</si>
  <si>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</si>
  <si>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</si>
  <si>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</si>
  <si>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</si>
  <si>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</si>
  <si>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</si>
  <si>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</si>
  <si>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</si>
  <si>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</si>
  <si>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</si>
  <si>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</si>
  <si>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</si>
  <si>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</si>
  <si>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</si>
  <si>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</si>
  <si>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</si>
  <si>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</si>
  <si>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</si>
  <si>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</si>
  <si>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</si>
  <si>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</si>
  <si>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</si>
  <si>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</si>
  <si>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</si>
  <si>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</si>
  <si>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</si>
  <si>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</si>
  <si>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</si>
  <si>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</si>
  <si>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</si>
  <si>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</si>
  <si>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</si>
  <si>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</si>
  <si>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</si>
  <si>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</si>
  <si>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</si>
  <si>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</si>
  <si>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</si>
  <si>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</si>
  <si>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</si>
  <si>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</si>
  <si>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</si>
  <si>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</si>
  <si>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</si>
  <si>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</si>
  <si>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</si>
  <si>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</si>
  <si>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</si>
  <si>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</si>
  <si>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</si>
  <si>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</si>
  <si>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</si>
  <si>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</si>
  <si>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</si>
  <si>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</si>
  <si>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</si>
  <si>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</si>
  <si>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</si>
  <si>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</si>
  <si>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</si>
  <si>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</si>
  <si>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</si>
  <si>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</si>
  <si>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</si>
  <si>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</si>
  <si>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</si>
  <si>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</si>
  <si>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</si>
  <si>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</si>
  <si>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</si>
  <si>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</si>
  <si>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</si>
  <si>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</si>
  <si>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</si>
  <si>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</si>
  <si>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</si>
  <si>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</si>
  <si>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Mediano Plazo</t>
  </si>
  <si>
    <t>En Ejecución</t>
  </si>
  <si>
    <t>Dar continuidad</t>
  </si>
  <si>
    <t xml:space="preserve">EJECUTADO
</t>
  </si>
  <si>
    <t>Allegar acto administrativo de adopción</t>
  </si>
  <si>
    <t>Allegar acta de aprobación correspondiente</t>
  </si>
  <si>
    <t>Corto Plazo infome de implementación del PGD</t>
  </si>
  <si>
    <t>Corto Plazo
Articular a lineamiento estrategico institucional</t>
  </si>
  <si>
    <t>En ejecución</t>
  </si>
  <si>
    <t>Corto Plazo
31 de Diciembre de 2019</t>
  </si>
  <si>
    <t>Artículo 11 de la Ley 594 de 2000
Acuerdo No. 02 de 2004</t>
  </si>
  <si>
    <t>Permanente</t>
  </si>
  <si>
    <t xml:space="preserve">En ejecución </t>
  </si>
  <si>
    <t>Programar en el PGD largo plazo</t>
  </si>
  <si>
    <t>AC 29/05/2024</t>
  </si>
  <si>
    <t>29/05/2024: SI tienen Política de Gestión Documental, fue aprobada desde el año 2021, no se pudo evidenciar  el Acto Administrativo por el que fue aprobada.
Desde el Consejo Distrital de Archivos, en adelante CDA, se recomienda su revisión, actualización y formalización por medio de un Acto Administrativo.
29/05/2024: Si cuentan con un PINAR que fue trabajado con el apoyo del CDA durante el segundo semestre del 2023, sin embargo, no ha sido aprobado al interior de la Entidad.
Desde el Consejo Distrital de Archivos, en adelante CDA, se recomienda su revisión, actualización y formalización por medio de un Acto Administrativo.
29/05/2024: Si cuentan con un PGD del año 2021, sin embargo, no hay evidencias de su aprobación
Desde el Consejo Distrital de Archivos, en adelante CDA, se recomienda su revisión, actualización y formalización por medio de un Acto Administrativo.</t>
  </si>
  <si>
    <t>29/05/2024: Cuentan con un FUID, que está pendiente de ser actualizado en cuanto a temas de fechas extremas. Es de aclarar que este Inventario corresponde a la información que se encuentra ubicada en las nuevas instalaciones de EDUBAR.  En FEDECAFÉ, resposa aproximadamente mil doscientas cajas de diferentes dimensiones, en su mayoría X-300, para las cuales no se tiene previsto o planificado su reubicación en un espacio idóneo. No se le hace limpieza frecuente.
Desde el CDA se sugiere ponerle foco a este  Archivo, de tal manera que se garantice y salvaguarde la información que reposa, la cual representa más del 50% del Archivo Total de EDUBAR.</t>
  </si>
  <si>
    <t>N/A</t>
  </si>
  <si>
    <t>29/05/2024: Actualmente reposan aproximadamente 910 cajas de diferentes dimensiones, las cuales han sido realmacenadas en cajas X-200. 
El Archivo de Historias Laborales (Inactivas) están aparte, cuentan con aproximadamente 27 cajas X-100, las HL Activas las tiene la Jefe de Talento Humano y se desconoce el volúmen.
De Contratos hay 420 cajas X-100.
Se estima que aproximadamente un 65% de esta documentación se encuentra Organizada. Aumentan cada 3 meses aproximadamente, por temas de transferencias documentales.</t>
  </si>
  <si>
    <t>29/05/2024: se realizan cada 3 meses y se reciben con un inventario documental. No se realizan de acuerdo a la información de las TRD, sino de acuerdo a la terminación de Programas y Contratos.</t>
  </si>
  <si>
    <t>29/05/2024: a la fecha no han realizado el primer proceso de eliminación documental.</t>
  </si>
  <si>
    <t>29/05/2024: Se tiene resolución de creación y modificación
El Comité Interno de Archivo fue creado el 19 de Enero del 2017, bajo resolución EDU-17-0026 y fue modificado 4 de septiembre de 2023 para la elección de los nuevos miembros.
Desde el CDA se sugiere revisar dónde reposan las Actas de Sesiones, si existen y donde se conservan.</t>
  </si>
  <si>
    <t>EDUBAR: EMPRESA DE DESARROLLO URBANO DE BARRANQUILLA S.A.
La visita es atendida por Eider Ulise Rodríguez Pereira, quien manifiesta que durante el 2023 no fue posible la aplicación de la Ruta de Verificación, por temas de coordinación de agenda entre las partes, por lo que se aplica esta Ruta, como la primera.
Manifiesta que actualmente tienen un Asesor en Gestión Documental (Carlos Alberto Navarro Gutierrez), con el que se validarán varios temas durante tres (3) meses.
Cuentan con TRD, las cuales fueron aprobadas en Comité Interno de Archivo el 28 de diciembre de 2023.
El Comité Interno de Archivo fue creado el 19 de Enero del 2017, bajo resolución EDU-17-0026 y fue modificado 4 de septiembre de 2023 para la elección de los nuevos miembros.
Las TRD fueron difundidas vía correo electrónico, sin embargo no han sido socializadas.
 Se está contemplando con el Asesor la actualización de las Tablas de Retención, debido a que este año 2024 hay nuevas oficinas, por lo que se modificó el Organigrama. Así mismo, se está evaluando la homogenización de las series, de acuerdo al Banco Terminológico del AGN.
Plan de Capacitación - Temática a abordar: 
Organización Documental
Instrumentos Archivísticos
Archivo de Gestión
 Historias Laborales
Contratos
Correspondencia
Digitalización.
Otros temas que se abordarán con la ayuda del Asesor es la Elaboración de las Tablas de Control de Acceso - TCA.
No cuentan con un software de Gestión Documental
El área de Correspondencia trabaja como una oficina independiente de Archivo. 
Correspondencia cuenta con un software de radicación que es desarrollo propio de EDUBAR, pero desconoce su nombre.
Otro frente que tendrán para abordar es la Elaboración del SIC.
EDUBAR fue creado en el año de 1991 (verificar fecha en la página)</t>
  </si>
  <si>
    <t xml:space="preserve">29/05/2024: No cuentan con un software de Gestión Documental
El área de Correspondencia trabaja como una oficina independiente de Archivo. 
Correspondencia cuenta con un software de radicación que es desarrollo propio de EDUBAR, pero desconoce su nombre, por lo que es necesario validar un espacio de recolección de información con el encargado de Correspondencia.
</t>
  </si>
  <si>
    <t>29/05/2024: Cuentan con TRD, las cuales fueron aprobadas en Comité Interno de Archivo el 28 de diciembre de 2023.
Las TRD fueron difundidas vía correo electrónico, sin embargo no han sido socializadas.
 Actualmente tienen el apoyo de un Asesor Externos y están contemplando la actualización de las Tablas de Retención, debido a que este año 2024 hay nuevas oficinas, por lo que se modificó el Organigrama. Así mismo, se está evaluando la homogenización de las series, de acuerdo al Banco Terminológico del AGN.</t>
  </si>
  <si>
    <t>29/05/2024: El área de Correspondencia trabaja como una oficina independiente de Archivo. 
Correspondencia cuenta con un software de radicación que es desarrollo propio de EDUBAR, pero desconoce su nombre, por lo que es necesario validar un espacio de recolección de información con el encargado de Correspondencia.
No cuentan con un software de Gestión Documental</t>
  </si>
  <si>
    <t>29/05/2024: EDUBAR fue creado en 1991, no cuentan con TVD.
En la sede FEDECAFÉ, reposan aproximadamente mil doscientas cajas de diferentes dimensiones, en su mayoría X-300, para las cuales no se tiene previsto o planificado su reubicación en un espacio idóneo. No se le hace limpieza frecuente.</t>
  </si>
  <si>
    <t xml:space="preserve">29/05/2024: Cuentan con un Asesor Externo, con quien esperan adelantar el siguiente Plan de Capacitación - Temática a abordar: 
Organización Documental
Instrumentos Archivísticos
Archivo de Gestión
 Historias Laborales
Contratos
Correspondencia
Digitalización.
</t>
  </si>
  <si>
    <t>29/05/2024: Cuentan con un Asesor Externo con quien abordarán la Elaboración de las Tablas de Control de Acceso, Plan de Conservación Documental , Plan de Preservación Documental y  Elaboración del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</si>
</sst>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12"/>
      <color theme="1"/>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9">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3" fillId="4" borderId="20" xfId="0" applyFont="1" applyFill="1" applyBorder="1" applyAlignment="1">
      <alignment vertical="center" wrapText="1"/>
    </xf>
    <xf numFmtId="0" fontId="30" fillId="4" borderId="3" xfId="0" applyFont="1" applyFill="1" applyBorder="1" applyAlignment="1">
      <alignment vertical="center" wrapText="1"/>
    </xf>
    <xf numFmtId="0" fontId="30" fillId="4" borderId="10" xfId="0" applyFont="1" applyFill="1" applyBorder="1" applyAlignment="1">
      <alignment vertical="center" wrapText="1"/>
    </xf>
    <xf numFmtId="0" fontId="30" fillId="4" borderId="20" xfId="0" applyFont="1" applyFill="1" applyBorder="1" applyAlignment="1">
      <alignment vertical="center" wrapText="1"/>
    </xf>
    <xf numFmtId="0" fontId="30" fillId="4" borderId="34" xfId="0" applyFont="1" applyFill="1" applyBorder="1" applyAlignment="1">
      <alignment horizontal="left" vertical="top" wrapText="1"/>
    </xf>
    <xf numFmtId="0" fontId="30" fillId="4" borderId="34" xfId="0" applyFont="1" applyFill="1" applyBorder="1" applyAlignment="1">
      <alignment vertical="center" wrapText="1"/>
    </xf>
    <xf numFmtId="0" fontId="30" fillId="4" borderId="35" xfId="0" applyFont="1" applyFill="1" applyBorder="1" applyAlignment="1">
      <alignment vertical="center" wrapText="1"/>
    </xf>
    <xf numFmtId="0" fontId="12" fillId="6" borderId="8" xfId="2" applyNumberFormat="1" applyFont="1" applyFill="1" applyBorder="1" applyAlignment="1">
      <alignment horizontal="left" vertical="center" wrapText="1"/>
    </xf>
    <xf numFmtId="0" fontId="12" fillId="6" borderId="15" xfId="2" applyNumberFormat="1" applyFont="1" applyFill="1" applyBorder="1" applyAlignment="1">
      <alignment horizontal="left" vertical="center" wrapText="1"/>
    </xf>
    <xf numFmtId="0" fontId="29" fillId="6" borderId="15" xfId="0" applyFont="1" applyFill="1" applyBorder="1" applyAlignment="1">
      <alignment horizontal="left" vertical="center" wrapText="1"/>
    </xf>
    <xf numFmtId="0" fontId="12" fillId="6" borderId="12" xfId="2" applyNumberFormat="1" applyFont="1" applyFill="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3"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52" fillId="4" borderId="0" xfId="0" applyFont="1" applyFill="1" applyAlignment="1">
      <alignment horizontal="center" vertical="center" wrapText="1"/>
    </xf>
    <xf numFmtId="0" fontId="17" fillId="4" borderId="3" xfId="0" applyFont="1" applyFill="1" applyBorder="1" applyAlignment="1">
      <alignment vertical="center" wrapText="1"/>
    </xf>
    <xf numFmtId="0" fontId="31" fillId="4" borderId="3" xfId="0" applyFont="1" applyFill="1" applyBorder="1" applyAlignment="1">
      <alignment horizontal="center" vertical="center" wrapText="1"/>
    </xf>
    <xf numFmtId="0" fontId="31" fillId="4" borderId="64" xfId="0" applyFont="1" applyFill="1" applyBorder="1" applyAlignment="1">
      <alignment horizontal="center" vertical="center" wrapText="1"/>
    </xf>
    <xf numFmtId="0" fontId="31" fillId="4" borderId="10" xfId="0" applyFont="1" applyFill="1" applyBorder="1" applyAlignment="1">
      <alignment horizontal="center" vertical="center" wrapText="1"/>
    </xf>
    <xf numFmtId="0" fontId="31" fillId="4" borderId="20"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30</c:v>
                </c:pt>
                <c:pt idx="1">
                  <c:v>50</c:v>
                </c:pt>
                <c:pt idx="2">
                  <c:v>0</c:v>
                </c:pt>
                <c:pt idx="3">
                  <c:v>0</c:v>
                </c:pt>
                <c:pt idx="4">
                  <c:v>90</c:v>
                </c:pt>
                <c:pt idx="5">
                  <c:v>100</c:v>
                </c:pt>
                <c:pt idx="6">
                  <c:v>15</c:v>
                </c:pt>
                <c:pt idx="7">
                  <c:v>70</c:v>
                </c:pt>
                <c:pt idx="8">
                  <c:v>100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28</xdr:row>
          <xdr:rowOff>581025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61</xdr:row>
          <xdr:rowOff>57150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17</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17</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17</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17</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61</xdr:row>
          <xdr:rowOff>28575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17</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61</xdr:row>
          <xdr:rowOff>400050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H19" zoomScale="50" zoomScaleNormal="50" zoomScaleSheetLayoutView="10" zoomScalePageLayoutView="33" workbookViewId="0">
      <selection activeCell="P21" sqref="P21"/>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2" width="110.7109375" style="10" customWidth="1"/>
    <col min="23"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7" t="s">
        <v>78</v>
      </c>
      <c r="C1" s="387"/>
      <c r="D1" s="387"/>
      <c r="E1" s="387"/>
      <c r="F1" s="387"/>
      <c r="G1" s="387"/>
      <c r="H1" s="387"/>
      <c r="I1" s="387"/>
      <c r="J1" s="387"/>
      <c r="K1" s="387"/>
      <c r="L1" s="387"/>
      <c r="M1" s="387"/>
      <c r="N1" s="387"/>
      <c r="O1" s="387"/>
      <c r="P1" s="387"/>
      <c r="Q1" s="387"/>
      <c r="R1" s="387"/>
      <c r="S1" s="387"/>
      <c r="T1" s="387"/>
      <c r="U1" s="387"/>
    </row>
    <row r="2" spans="1:38" s="12" customFormat="1" ht="100.5" customHeight="1" thickBot="1" x14ac:dyDescent="0.3">
      <c r="A2" s="85"/>
      <c r="B2" s="139" t="s">
        <v>0</v>
      </c>
      <c r="C2" s="138" t="s">
        <v>1</v>
      </c>
      <c r="D2" s="139" t="s">
        <v>52</v>
      </c>
      <c r="E2" s="139" t="s">
        <v>2</v>
      </c>
      <c r="F2" s="139" t="s">
        <v>3</v>
      </c>
      <c r="G2" s="139" t="s">
        <v>4</v>
      </c>
      <c r="H2" s="140" t="s">
        <v>5</v>
      </c>
      <c r="I2" s="140" t="s">
        <v>6</v>
      </c>
      <c r="J2" s="140" t="s">
        <v>7</v>
      </c>
      <c r="K2" s="140" t="s">
        <v>7</v>
      </c>
      <c r="L2" s="140" t="s">
        <v>8</v>
      </c>
      <c r="M2" s="140"/>
      <c r="N2" s="140" t="s">
        <v>9</v>
      </c>
      <c r="O2" s="141" t="s">
        <v>10</v>
      </c>
      <c r="P2" s="142" t="s">
        <v>156</v>
      </c>
      <c r="Q2" s="142" t="s">
        <v>72</v>
      </c>
      <c r="R2" s="142" t="s">
        <v>72</v>
      </c>
      <c r="S2" s="142" t="s">
        <v>83</v>
      </c>
      <c r="T2" s="142" t="s">
        <v>83</v>
      </c>
      <c r="U2" s="142" t="s">
        <v>126</v>
      </c>
      <c r="V2" s="12" t="s">
        <v>179</v>
      </c>
      <c r="X2" s="213"/>
      <c r="Y2" s="29"/>
      <c r="Z2" s="29"/>
      <c r="AA2" s="29"/>
      <c r="AB2" s="29"/>
      <c r="AC2" s="29"/>
      <c r="AD2" s="29"/>
      <c r="AE2" s="29"/>
      <c r="AF2" s="29"/>
      <c r="AG2" s="29"/>
      <c r="AH2" s="29"/>
      <c r="AI2" s="29"/>
      <c r="AJ2" s="29"/>
      <c r="AK2" s="29"/>
      <c r="AL2" s="29"/>
    </row>
    <row r="3" spans="1:38" s="2" customFormat="1" ht="342" customHeight="1" thickBot="1" x14ac:dyDescent="0.3">
      <c r="A3" s="1"/>
      <c r="B3" s="225" t="s">
        <v>50</v>
      </c>
      <c r="C3" s="263">
        <v>30</v>
      </c>
      <c r="D3" s="228" t="s">
        <v>50</v>
      </c>
      <c r="E3" s="334" t="s">
        <v>69</v>
      </c>
      <c r="F3" s="337">
        <v>60</v>
      </c>
      <c r="G3" s="86">
        <v>5</v>
      </c>
      <c r="H3" s="62" t="s">
        <v>153</v>
      </c>
      <c r="I3" s="264" t="s">
        <v>11</v>
      </c>
      <c r="J3" s="177"/>
      <c r="K3" s="87" t="s">
        <v>12</v>
      </c>
      <c r="L3" s="34">
        <f t="shared" ref="L3:L21" si="0">IF(K3="SI",G3,0)</f>
        <v>5</v>
      </c>
      <c r="M3" s="340">
        <f>L3+L4+L5+L6+L7+L8+L9+L10+L11+L12</f>
        <v>30</v>
      </c>
      <c r="N3" s="260">
        <f>((L3+L4)*F3)/100</f>
        <v>6</v>
      </c>
      <c r="O3" s="400">
        <f>(SUM(N3:N19)*C3)/100</f>
        <v>6.9</v>
      </c>
      <c r="P3" s="381" t="s">
        <v>180</v>
      </c>
      <c r="Q3" s="200"/>
      <c r="R3" s="33" t="s">
        <v>14</v>
      </c>
      <c r="S3" s="88"/>
      <c r="T3" s="88" t="s">
        <v>14</v>
      </c>
      <c r="U3" s="89"/>
      <c r="V3" s="403" t="s">
        <v>187</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1.75" thickBot="1" x14ac:dyDescent="0.3">
      <c r="A4" s="3"/>
      <c r="B4" s="226"/>
      <c r="C4" s="263"/>
      <c r="D4" s="229"/>
      <c r="E4" s="335"/>
      <c r="F4" s="338"/>
      <c r="G4" s="90">
        <v>5</v>
      </c>
      <c r="H4" s="60" t="s">
        <v>84</v>
      </c>
      <c r="I4" s="265"/>
      <c r="J4" s="178"/>
      <c r="K4" s="91" t="s">
        <v>12</v>
      </c>
      <c r="L4" s="38">
        <f t="shared" si="0"/>
        <v>5</v>
      </c>
      <c r="M4" s="341"/>
      <c r="N4" s="262"/>
      <c r="O4" s="400"/>
      <c r="P4" s="382"/>
      <c r="Q4" s="200"/>
      <c r="R4" s="201" t="s">
        <v>14</v>
      </c>
      <c r="S4" s="92"/>
      <c r="T4" s="92" t="s">
        <v>14</v>
      </c>
      <c r="U4" s="93" t="s">
        <v>169</v>
      </c>
      <c r="X4" s="7">
        <f>M3</f>
        <v>30</v>
      </c>
      <c r="Y4" s="7">
        <f>M13</f>
        <v>50</v>
      </c>
      <c r="Z4" s="7">
        <f>M15</f>
        <v>0</v>
      </c>
      <c r="AA4" s="7">
        <f>M20</f>
        <v>0</v>
      </c>
      <c r="AB4" s="7">
        <f>M25</f>
        <v>90</v>
      </c>
      <c r="AC4" s="7">
        <f>M31</f>
        <v>100</v>
      </c>
      <c r="AD4" s="7">
        <f>M35</f>
        <v>15</v>
      </c>
      <c r="AE4" s="7">
        <f>M43</f>
        <v>70</v>
      </c>
      <c r="AF4" s="7">
        <f>M55</f>
        <v>100</v>
      </c>
      <c r="AG4" s="7">
        <f>M57</f>
        <v>0</v>
      </c>
      <c r="AH4" s="7">
        <f>M61</f>
        <v>0</v>
      </c>
      <c r="AI4" s="7">
        <f>M74</f>
        <v>0</v>
      </c>
      <c r="AJ4" s="7">
        <f>M83</f>
        <v>0</v>
      </c>
      <c r="AK4" s="7">
        <f>M83</f>
        <v>0</v>
      </c>
      <c r="AL4" s="7"/>
    </row>
    <row r="5" spans="1:38" ht="83.25" customHeight="1" thickBot="1" x14ac:dyDescent="0.3">
      <c r="A5" s="3"/>
      <c r="B5" s="226"/>
      <c r="C5" s="263"/>
      <c r="D5" s="229"/>
      <c r="E5" s="335"/>
      <c r="F5" s="338"/>
      <c r="G5" s="87">
        <v>10</v>
      </c>
      <c r="H5" s="60" t="s">
        <v>154</v>
      </c>
      <c r="I5" s="343" t="s">
        <v>151</v>
      </c>
      <c r="J5" s="179"/>
      <c r="K5" s="87" t="s">
        <v>57</v>
      </c>
      <c r="L5" s="34">
        <f t="shared" ref="L5:L12" si="1">IF(K5="SI",G5,0)</f>
        <v>0</v>
      </c>
      <c r="M5" s="341"/>
      <c r="N5" s="260">
        <f>((L5+L6)*F3)/100</f>
        <v>0</v>
      </c>
      <c r="O5" s="400"/>
      <c r="P5" s="382"/>
      <c r="Q5" s="200"/>
      <c r="R5" s="202" t="s">
        <v>14</v>
      </c>
      <c r="S5" s="35"/>
      <c r="T5" s="35" t="s">
        <v>14</v>
      </c>
      <c r="U5" s="36" t="s">
        <v>168</v>
      </c>
      <c r="X5" s="7"/>
      <c r="Y5" s="7"/>
      <c r="Z5" s="7"/>
      <c r="AA5" s="7"/>
      <c r="AB5" s="7"/>
      <c r="AC5" s="7"/>
      <c r="AD5" s="7"/>
      <c r="AE5" s="7"/>
      <c r="AF5" s="7"/>
      <c r="AG5" s="7"/>
      <c r="AH5" s="7"/>
      <c r="AI5" s="7"/>
      <c r="AJ5" s="7"/>
      <c r="AK5" s="7"/>
      <c r="AL5" s="7"/>
    </row>
    <row r="6" spans="1:38" ht="81.75" customHeight="1" thickBot="1" x14ac:dyDescent="0.3">
      <c r="A6" s="3"/>
      <c r="B6" s="226"/>
      <c r="C6" s="263"/>
      <c r="D6" s="229"/>
      <c r="E6" s="335"/>
      <c r="F6" s="338"/>
      <c r="G6" s="91">
        <v>10</v>
      </c>
      <c r="H6" s="94" t="s">
        <v>157</v>
      </c>
      <c r="I6" s="344"/>
      <c r="J6" s="189"/>
      <c r="K6" s="91" t="s">
        <v>57</v>
      </c>
      <c r="L6" s="38">
        <f t="shared" si="1"/>
        <v>0</v>
      </c>
      <c r="M6" s="341"/>
      <c r="N6" s="262"/>
      <c r="O6" s="400"/>
      <c r="P6" s="382"/>
      <c r="Q6" s="200"/>
      <c r="R6" s="201" t="s">
        <v>14</v>
      </c>
      <c r="S6" s="92"/>
      <c r="T6" s="92" t="s">
        <v>14</v>
      </c>
      <c r="U6" s="93" t="s">
        <v>170</v>
      </c>
    </row>
    <row r="7" spans="1:38" ht="129" thickBot="1" x14ac:dyDescent="0.3">
      <c r="A7" s="3"/>
      <c r="B7" s="226"/>
      <c r="C7" s="263"/>
      <c r="D7" s="229"/>
      <c r="E7" s="335"/>
      <c r="F7" s="338"/>
      <c r="G7" s="95">
        <v>20</v>
      </c>
      <c r="H7" s="60" t="s">
        <v>155</v>
      </c>
      <c r="I7" s="257" t="s">
        <v>19</v>
      </c>
      <c r="J7" s="190"/>
      <c r="K7" s="33" t="s">
        <v>12</v>
      </c>
      <c r="L7" s="34">
        <f t="shared" si="1"/>
        <v>20</v>
      </c>
      <c r="M7" s="341"/>
      <c r="N7" s="260">
        <f>(SUM(L7:L12)*F3)/100</f>
        <v>12</v>
      </c>
      <c r="O7" s="400"/>
      <c r="P7" s="382"/>
      <c r="Q7" s="200"/>
      <c r="R7" s="202" t="s">
        <v>14</v>
      </c>
      <c r="S7" s="35"/>
      <c r="T7" s="35" t="s">
        <v>14</v>
      </c>
      <c r="U7" s="36"/>
    </row>
    <row r="8" spans="1:38" ht="78" thickBot="1" x14ac:dyDescent="0.3">
      <c r="A8" s="3"/>
      <c r="B8" s="226"/>
      <c r="C8" s="263"/>
      <c r="D8" s="229"/>
      <c r="E8" s="335"/>
      <c r="F8" s="338"/>
      <c r="G8" s="96">
        <v>15</v>
      </c>
      <c r="H8" s="61" t="s">
        <v>158</v>
      </c>
      <c r="I8" s="258"/>
      <c r="J8" s="190"/>
      <c r="K8" s="102" t="s">
        <v>57</v>
      </c>
      <c r="L8" s="98">
        <f t="shared" si="1"/>
        <v>0</v>
      </c>
      <c r="M8" s="341"/>
      <c r="N8" s="261"/>
      <c r="O8" s="400"/>
      <c r="P8" s="382"/>
      <c r="Q8" s="200"/>
      <c r="R8" s="203" t="s">
        <v>14</v>
      </c>
      <c r="S8" s="99"/>
      <c r="T8" s="99" t="s">
        <v>14</v>
      </c>
      <c r="U8" s="36"/>
    </row>
    <row r="9" spans="1:38" ht="51.75" thickBot="1" x14ac:dyDescent="0.3">
      <c r="A9" s="3"/>
      <c r="B9" s="226"/>
      <c r="C9" s="263"/>
      <c r="D9" s="229"/>
      <c r="E9" s="335"/>
      <c r="F9" s="338"/>
      <c r="G9" s="96">
        <v>10</v>
      </c>
      <c r="H9" s="61" t="s">
        <v>85</v>
      </c>
      <c r="I9" s="258"/>
      <c r="J9" s="190"/>
      <c r="K9" s="102" t="s">
        <v>57</v>
      </c>
      <c r="L9" s="98">
        <f t="shared" si="1"/>
        <v>0</v>
      </c>
      <c r="M9" s="341"/>
      <c r="N9" s="261"/>
      <c r="O9" s="400"/>
      <c r="P9" s="382"/>
      <c r="Q9" s="200"/>
      <c r="R9" s="203" t="s">
        <v>14</v>
      </c>
      <c r="S9" s="99"/>
      <c r="T9" s="99" t="s">
        <v>14</v>
      </c>
      <c r="U9" s="36"/>
    </row>
    <row r="10" spans="1:38" ht="51.75" thickBot="1" x14ac:dyDescent="0.3">
      <c r="A10" s="3"/>
      <c r="B10" s="226"/>
      <c r="C10" s="263"/>
      <c r="D10" s="229"/>
      <c r="E10" s="335"/>
      <c r="F10" s="338"/>
      <c r="G10" s="96">
        <v>10</v>
      </c>
      <c r="H10" s="61" t="s">
        <v>86</v>
      </c>
      <c r="I10" s="258"/>
      <c r="J10" s="190"/>
      <c r="K10" s="102" t="s">
        <v>57</v>
      </c>
      <c r="L10" s="98">
        <f t="shared" si="1"/>
        <v>0</v>
      </c>
      <c r="M10" s="341"/>
      <c r="N10" s="261"/>
      <c r="O10" s="400"/>
      <c r="P10" s="382"/>
      <c r="Q10" s="200"/>
      <c r="R10" s="203" t="s">
        <v>14</v>
      </c>
      <c r="S10" s="99"/>
      <c r="T10" s="99" t="s">
        <v>14</v>
      </c>
      <c r="U10" s="36"/>
    </row>
    <row r="11" spans="1:38" ht="51.75" thickBot="1" x14ac:dyDescent="0.3">
      <c r="A11" s="3"/>
      <c r="B11" s="226"/>
      <c r="C11" s="263"/>
      <c r="D11" s="229"/>
      <c r="E11" s="335"/>
      <c r="F11" s="338"/>
      <c r="G11" s="96">
        <v>5</v>
      </c>
      <c r="H11" s="45" t="s">
        <v>88</v>
      </c>
      <c r="I11" s="258"/>
      <c r="J11" s="190"/>
      <c r="K11" s="102" t="s">
        <v>57</v>
      </c>
      <c r="L11" s="98">
        <f t="shared" si="1"/>
        <v>0</v>
      </c>
      <c r="M11" s="341"/>
      <c r="N11" s="261"/>
      <c r="O11" s="400"/>
      <c r="P11" s="382"/>
      <c r="Q11" s="200"/>
      <c r="R11" s="203" t="s">
        <v>14</v>
      </c>
      <c r="S11" s="99"/>
      <c r="T11" s="99" t="s">
        <v>14</v>
      </c>
      <c r="U11" s="100"/>
    </row>
    <row r="12" spans="1:38" ht="51.75" thickBot="1" x14ac:dyDescent="0.3">
      <c r="A12" s="3"/>
      <c r="B12" s="226"/>
      <c r="C12" s="263"/>
      <c r="D12" s="229"/>
      <c r="E12" s="336"/>
      <c r="F12" s="339"/>
      <c r="G12" s="91">
        <v>10</v>
      </c>
      <c r="H12" s="101" t="s">
        <v>87</v>
      </c>
      <c r="I12" s="259"/>
      <c r="J12" s="190"/>
      <c r="K12" s="37" t="s">
        <v>57</v>
      </c>
      <c r="L12" s="38">
        <f t="shared" si="1"/>
        <v>0</v>
      </c>
      <c r="M12" s="342"/>
      <c r="N12" s="262"/>
      <c r="O12" s="400"/>
      <c r="P12" s="383"/>
      <c r="Q12" s="200"/>
      <c r="R12" s="204" t="s">
        <v>14</v>
      </c>
      <c r="S12" s="39"/>
      <c r="T12" s="39" t="s">
        <v>14</v>
      </c>
      <c r="U12" s="40" t="s">
        <v>171</v>
      </c>
    </row>
    <row r="13" spans="1:38" ht="56.25" customHeight="1" thickBot="1" x14ac:dyDescent="0.3">
      <c r="A13" s="3"/>
      <c r="B13" s="226"/>
      <c r="C13" s="263"/>
      <c r="D13" s="229"/>
      <c r="E13" s="321" t="s">
        <v>13</v>
      </c>
      <c r="F13" s="323">
        <v>10</v>
      </c>
      <c r="G13" s="33">
        <v>50</v>
      </c>
      <c r="H13" s="115" t="s">
        <v>89</v>
      </c>
      <c r="I13" s="325" t="s">
        <v>77</v>
      </c>
      <c r="J13" s="180"/>
      <c r="K13" s="33" t="s">
        <v>12</v>
      </c>
      <c r="L13" s="34">
        <f t="shared" si="0"/>
        <v>50</v>
      </c>
      <c r="M13" s="340">
        <f>L13+L14</f>
        <v>50</v>
      </c>
      <c r="N13" s="327">
        <f>((L13+L14)*F13)/100</f>
        <v>5</v>
      </c>
      <c r="O13" s="400"/>
      <c r="P13" s="404" t="s">
        <v>186</v>
      </c>
      <c r="Q13" s="205"/>
      <c r="R13" s="202" t="s">
        <v>14</v>
      </c>
      <c r="S13" s="35"/>
      <c r="T13" s="35" t="s">
        <v>14</v>
      </c>
      <c r="U13" s="36" t="s">
        <v>168</v>
      </c>
    </row>
    <row r="14" spans="1:38" ht="128.25" thickBot="1" x14ac:dyDescent="0.3">
      <c r="A14" s="3"/>
      <c r="B14" s="226"/>
      <c r="C14" s="263"/>
      <c r="D14" s="229"/>
      <c r="E14" s="322"/>
      <c r="F14" s="324"/>
      <c r="G14" s="37">
        <v>50</v>
      </c>
      <c r="H14" s="163" t="s">
        <v>127</v>
      </c>
      <c r="I14" s="326"/>
      <c r="J14" s="191"/>
      <c r="K14" s="37" t="s">
        <v>57</v>
      </c>
      <c r="L14" s="38">
        <f t="shared" si="0"/>
        <v>0</v>
      </c>
      <c r="M14" s="342"/>
      <c r="N14" s="328"/>
      <c r="O14" s="400"/>
      <c r="P14" s="214"/>
      <c r="Q14" s="205"/>
      <c r="R14" s="204" t="s">
        <v>14</v>
      </c>
      <c r="S14" s="39"/>
      <c r="T14" s="39" t="s">
        <v>14</v>
      </c>
      <c r="U14" s="40" t="s">
        <v>159</v>
      </c>
    </row>
    <row r="15" spans="1:38" ht="51" customHeight="1" thickBot="1" x14ac:dyDescent="0.3">
      <c r="A15" s="3"/>
      <c r="B15" s="226"/>
      <c r="C15" s="263"/>
      <c r="D15" s="229"/>
      <c r="E15" s="237" t="s">
        <v>15</v>
      </c>
      <c r="F15" s="330">
        <v>30</v>
      </c>
      <c r="G15" s="33">
        <v>15</v>
      </c>
      <c r="H15" s="115" t="s">
        <v>90</v>
      </c>
      <c r="I15" s="325" t="s">
        <v>16</v>
      </c>
      <c r="J15" s="191"/>
      <c r="K15" s="33" t="s">
        <v>14</v>
      </c>
      <c r="L15" s="34">
        <f t="shared" si="0"/>
        <v>0</v>
      </c>
      <c r="M15" s="340">
        <f>L15+L16+L17+L18+L19</f>
        <v>0</v>
      </c>
      <c r="N15" s="327">
        <f>(SUM(L15:L19)*F15)/100</f>
        <v>0</v>
      </c>
      <c r="O15" s="400"/>
      <c r="P15" s="384" t="s">
        <v>160</v>
      </c>
      <c r="Q15" s="205"/>
      <c r="R15" s="205" t="s">
        <v>14</v>
      </c>
      <c r="S15" s="205"/>
      <c r="T15" s="208" t="s">
        <v>14</v>
      </c>
      <c r="U15" s="36" t="s">
        <v>160</v>
      </c>
    </row>
    <row r="16" spans="1:38" ht="51.75" thickBot="1" x14ac:dyDescent="0.3">
      <c r="A16" s="3"/>
      <c r="B16" s="226"/>
      <c r="C16" s="263"/>
      <c r="D16" s="229"/>
      <c r="E16" s="238"/>
      <c r="F16" s="331"/>
      <c r="G16" s="102">
        <v>20</v>
      </c>
      <c r="H16" s="116" t="s">
        <v>128</v>
      </c>
      <c r="I16" s="333"/>
      <c r="J16" s="191"/>
      <c r="K16" s="102" t="s">
        <v>14</v>
      </c>
      <c r="L16" s="98">
        <f t="shared" si="0"/>
        <v>0</v>
      </c>
      <c r="M16" s="341"/>
      <c r="N16" s="329"/>
      <c r="O16" s="400"/>
      <c r="P16" s="385"/>
      <c r="Q16" s="205"/>
      <c r="R16" s="209" t="s">
        <v>14</v>
      </c>
      <c r="S16" s="205"/>
      <c r="T16" s="209" t="s">
        <v>14</v>
      </c>
      <c r="U16" s="100" t="s">
        <v>160</v>
      </c>
    </row>
    <row r="17" spans="1:21" ht="51.75" thickBot="1" x14ac:dyDescent="0.3">
      <c r="A17" s="3"/>
      <c r="B17" s="226"/>
      <c r="C17" s="263"/>
      <c r="D17" s="229"/>
      <c r="E17" s="238"/>
      <c r="F17" s="331"/>
      <c r="G17" s="102">
        <v>15</v>
      </c>
      <c r="H17" s="160" t="s">
        <v>91</v>
      </c>
      <c r="I17" s="333"/>
      <c r="J17" s="191"/>
      <c r="K17" s="102" t="s">
        <v>14</v>
      </c>
      <c r="L17" s="98">
        <f t="shared" si="0"/>
        <v>0</v>
      </c>
      <c r="M17" s="341"/>
      <c r="N17" s="329"/>
      <c r="O17" s="400"/>
      <c r="P17" s="385"/>
      <c r="Q17" s="205"/>
      <c r="R17" s="209" t="s">
        <v>14</v>
      </c>
      <c r="S17" s="205"/>
      <c r="T17" s="209" t="s">
        <v>14</v>
      </c>
      <c r="U17" s="100" t="s">
        <v>160</v>
      </c>
    </row>
    <row r="18" spans="1:21" ht="76.5" customHeight="1" thickBot="1" x14ac:dyDescent="0.3">
      <c r="A18" s="3"/>
      <c r="B18" s="226"/>
      <c r="C18" s="263"/>
      <c r="D18" s="229"/>
      <c r="E18" s="238"/>
      <c r="F18" s="331"/>
      <c r="G18" s="143">
        <v>20</v>
      </c>
      <c r="H18" s="161" t="s">
        <v>93</v>
      </c>
      <c r="I18" s="333"/>
      <c r="J18" s="191"/>
      <c r="K18" s="102" t="s">
        <v>14</v>
      </c>
      <c r="L18" s="98">
        <f t="shared" si="0"/>
        <v>0</v>
      </c>
      <c r="M18" s="341"/>
      <c r="N18" s="329"/>
      <c r="O18" s="400"/>
      <c r="P18" s="385"/>
      <c r="Q18" s="205"/>
      <c r="R18" s="209" t="s">
        <v>14</v>
      </c>
      <c r="S18" s="205"/>
      <c r="T18" s="209" t="s">
        <v>14</v>
      </c>
      <c r="U18" s="100" t="s">
        <v>160</v>
      </c>
    </row>
    <row r="19" spans="1:21" ht="81" customHeight="1" thickBot="1" x14ac:dyDescent="0.3">
      <c r="A19" s="3"/>
      <c r="B19" s="227"/>
      <c r="C19" s="263"/>
      <c r="D19" s="230"/>
      <c r="E19" s="239"/>
      <c r="F19" s="332"/>
      <c r="G19" s="144">
        <v>30</v>
      </c>
      <c r="H19" s="162" t="s">
        <v>129</v>
      </c>
      <c r="I19" s="326"/>
      <c r="J19" s="191"/>
      <c r="K19" s="37" t="s">
        <v>14</v>
      </c>
      <c r="L19" s="38">
        <f t="shared" si="0"/>
        <v>0</v>
      </c>
      <c r="M19" s="341"/>
      <c r="N19" s="328"/>
      <c r="O19" s="400"/>
      <c r="P19" s="386"/>
      <c r="Q19" s="205"/>
      <c r="R19" s="210" t="s">
        <v>14</v>
      </c>
      <c r="S19" s="205"/>
      <c r="T19" s="210" t="s">
        <v>14</v>
      </c>
      <c r="U19" s="40" t="s">
        <v>160</v>
      </c>
    </row>
    <row r="20" spans="1:21" ht="92.25" customHeight="1" thickBot="1" x14ac:dyDescent="0.3">
      <c r="B20" s="298" t="s">
        <v>59</v>
      </c>
      <c r="C20" s="289">
        <v>60</v>
      </c>
      <c r="D20" s="228" t="s">
        <v>51</v>
      </c>
      <c r="E20" s="291" t="s">
        <v>146</v>
      </c>
      <c r="F20" s="323">
        <v>10</v>
      </c>
      <c r="G20" s="87">
        <v>10</v>
      </c>
      <c r="H20" s="103" t="s">
        <v>92</v>
      </c>
      <c r="I20" s="325" t="s">
        <v>20</v>
      </c>
      <c r="J20" s="191"/>
      <c r="K20" s="33" t="s">
        <v>57</v>
      </c>
      <c r="L20" s="104">
        <f t="shared" si="0"/>
        <v>0</v>
      </c>
      <c r="M20" s="348">
        <f>L20+L21+L22+L23+L24</f>
        <v>0</v>
      </c>
      <c r="N20" s="345">
        <f>(SUM(L20:L24)*F20)/100</f>
        <v>0</v>
      </c>
      <c r="O20" s="401">
        <f>(SUM(N20:N73)*C20)/100</f>
        <v>32.700000000000003</v>
      </c>
      <c r="P20" s="218" t="s">
        <v>188</v>
      </c>
      <c r="Q20" s="170"/>
      <c r="R20" s="202" t="s">
        <v>14</v>
      </c>
      <c r="S20" s="35"/>
      <c r="T20" s="35" t="s">
        <v>74</v>
      </c>
      <c r="U20" s="49" t="s">
        <v>172</v>
      </c>
    </row>
    <row r="21" spans="1:21" ht="263.25" thickBot="1" x14ac:dyDescent="0.3">
      <c r="B21" s="299"/>
      <c r="C21" s="263"/>
      <c r="D21" s="229"/>
      <c r="E21" s="292"/>
      <c r="F21" s="355"/>
      <c r="G21" s="105">
        <v>40</v>
      </c>
      <c r="H21" s="106" t="s">
        <v>94</v>
      </c>
      <c r="I21" s="356"/>
      <c r="J21" s="191"/>
      <c r="K21" s="107" t="s">
        <v>57</v>
      </c>
      <c r="L21" s="104">
        <f t="shared" si="0"/>
        <v>0</v>
      </c>
      <c r="M21" s="349"/>
      <c r="N21" s="346"/>
      <c r="O21" s="402"/>
      <c r="P21" s="216" t="s">
        <v>190</v>
      </c>
      <c r="Q21" s="170"/>
      <c r="R21" s="206" t="s">
        <v>14</v>
      </c>
      <c r="S21" s="108"/>
      <c r="T21" s="108" t="s">
        <v>14</v>
      </c>
      <c r="U21" s="109" t="s">
        <v>161</v>
      </c>
    </row>
    <row r="22" spans="1:21" ht="77.25" thickBot="1" x14ac:dyDescent="0.3">
      <c r="B22" s="299"/>
      <c r="C22" s="263"/>
      <c r="D22" s="229"/>
      <c r="E22" s="293"/>
      <c r="F22" s="355"/>
      <c r="G22" s="97">
        <v>30</v>
      </c>
      <c r="H22" s="61" t="s">
        <v>130</v>
      </c>
      <c r="I22" s="333"/>
      <c r="J22" s="191"/>
      <c r="K22" s="102" t="s">
        <v>57</v>
      </c>
      <c r="L22" s="104">
        <f t="shared" ref="L22:L79" si="2">IF(K22="SI",G22,0)</f>
        <v>0</v>
      </c>
      <c r="M22" s="349"/>
      <c r="N22" s="346"/>
      <c r="O22" s="402"/>
      <c r="P22" s="216"/>
      <c r="Q22" s="170"/>
      <c r="R22" s="203" t="s">
        <v>14</v>
      </c>
      <c r="S22" s="99"/>
      <c r="T22" s="99" t="s">
        <v>14</v>
      </c>
      <c r="U22" s="53" t="s">
        <v>161</v>
      </c>
    </row>
    <row r="23" spans="1:21" ht="219" customHeight="1" thickBot="1" x14ac:dyDescent="0.3">
      <c r="B23" s="299"/>
      <c r="C23" s="263"/>
      <c r="D23" s="229"/>
      <c r="E23" s="293"/>
      <c r="F23" s="355"/>
      <c r="G23" s="97">
        <v>10</v>
      </c>
      <c r="H23" s="61" t="s">
        <v>131</v>
      </c>
      <c r="I23" s="333"/>
      <c r="J23" s="191"/>
      <c r="K23" s="102" t="s">
        <v>57</v>
      </c>
      <c r="L23" s="104">
        <f t="shared" si="2"/>
        <v>0</v>
      </c>
      <c r="M23" s="349"/>
      <c r="N23" s="346"/>
      <c r="O23" s="402"/>
      <c r="P23" s="216"/>
      <c r="Q23" s="170"/>
      <c r="R23" s="203" t="s">
        <v>14</v>
      </c>
      <c r="S23" s="170"/>
      <c r="T23" s="99" t="s">
        <v>74</v>
      </c>
      <c r="U23" s="53" t="s">
        <v>173</v>
      </c>
    </row>
    <row r="24" spans="1:21" ht="128.25" thickBot="1" x14ac:dyDescent="0.3">
      <c r="B24" s="299"/>
      <c r="C24" s="263"/>
      <c r="D24" s="230"/>
      <c r="E24" s="294"/>
      <c r="F24" s="324"/>
      <c r="G24" s="110">
        <v>10</v>
      </c>
      <c r="H24" s="111" t="s">
        <v>132</v>
      </c>
      <c r="I24" s="326"/>
      <c r="J24" s="191"/>
      <c r="K24" s="112" t="s">
        <v>57</v>
      </c>
      <c r="L24" s="113">
        <f t="shared" si="2"/>
        <v>0</v>
      </c>
      <c r="M24" s="350"/>
      <c r="N24" s="347"/>
      <c r="O24" s="402"/>
      <c r="P24" s="217"/>
      <c r="Q24" s="170"/>
      <c r="R24" s="204" t="s">
        <v>14</v>
      </c>
      <c r="S24" s="170"/>
      <c r="T24" s="39" t="s">
        <v>14</v>
      </c>
      <c r="U24" s="59" t="s">
        <v>173</v>
      </c>
    </row>
    <row r="25" spans="1:21" ht="86.25" customHeight="1" thickBot="1" x14ac:dyDescent="0.3">
      <c r="B25" s="299"/>
      <c r="C25" s="263"/>
      <c r="D25" s="228" t="s">
        <v>64</v>
      </c>
      <c r="E25" s="388" t="s">
        <v>60</v>
      </c>
      <c r="F25" s="391">
        <v>25</v>
      </c>
      <c r="G25" s="145">
        <v>25</v>
      </c>
      <c r="H25" s="148" t="s">
        <v>95</v>
      </c>
      <c r="I25" s="164" t="s">
        <v>17</v>
      </c>
      <c r="J25" s="191"/>
      <c r="K25" s="192" t="s">
        <v>12</v>
      </c>
      <c r="L25" s="42">
        <f t="shared" si="2"/>
        <v>25</v>
      </c>
      <c r="M25" s="351">
        <f>L25+L26+L27+L28+L29+L30</f>
        <v>90</v>
      </c>
      <c r="N25" s="354">
        <f>(SUM(L25:L30)*F25)/100</f>
        <v>22.5</v>
      </c>
      <c r="O25" s="402"/>
      <c r="P25" s="219"/>
      <c r="Q25" s="170"/>
      <c r="R25" s="207" t="s">
        <v>14</v>
      </c>
      <c r="S25" s="43"/>
      <c r="T25" s="43" t="s">
        <v>14</v>
      </c>
      <c r="U25" s="44"/>
    </row>
    <row r="26" spans="1:21" ht="102" customHeight="1" thickBot="1" x14ac:dyDescent="0.3">
      <c r="B26" s="299"/>
      <c r="C26" s="263"/>
      <c r="D26" s="229"/>
      <c r="E26" s="389"/>
      <c r="F26" s="392"/>
      <c r="G26" s="146">
        <v>25</v>
      </c>
      <c r="H26" s="149" t="s">
        <v>96</v>
      </c>
      <c r="I26" s="397" t="s">
        <v>18</v>
      </c>
      <c r="J26" s="181"/>
      <c r="K26" s="46" t="s">
        <v>12</v>
      </c>
      <c r="L26" s="47">
        <f t="shared" si="2"/>
        <v>25</v>
      </c>
      <c r="M26" s="352"/>
      <c r="N26" s="352"/>
      <c r="O26" s="402"/>
      <c r="P26" s="220" t="s">
        <v>189</v>
      </c>
      <c r="Q26" s="170"/>
      <c r="R26" s="153" t="s">
        <v>14</v>
      </c>
      <c r="S26" s="80"/>
      <c r="T26" s="80" t="s">
        <v>14</v>
      </c>
      <c r="U26" s="49"/>
    </row>
    <row r="27" spans="1:21" ht="114" customHeight="1" thickBot="1" x14ac:dyDescent="0.3">
      <c r="B27" s="299"/>
      <c r="C27" s="263"/>
      <c r="D27" s="229"/>
      <c r="E27" s="389"/>
      <c r="F27" s="392"/>
      <c r="G27" s="146">
        <v>20</v>
      </c>
      <c r="H27" s="149" t="s">
        <v>144</v>
      </c>
      <c r="I27" s="398"/>
      <c r="J27" s="182"/>
      <c r="K27" s="50" t="s">
        <v>12</v>
      </c>
      <c r="L27" s="47">
        <f t="shared" si="2"/>
        <v>20</v>
      </c>
      <c r="M27" s="352"/>
      <c r="N27" s="352"/>
      <c r="O27" s="402"/>
      <c r="P27" s="216"/>
      <c r="Q27" s="170"/>
      <c r="R27" s="154" t="s">
        <v>14</v>
      </c>
      <c r="S27" s="81"/>
      <c r="T27" s="81" t="s">
        <v>14</v>
      </c>
      <c r="U27" s="53"/>
    </row>
    <row r="28" spans="1:21" ht="77.25" thickBot="1" x14ac:dyDescent="0.3">
      <c r="B28" s="299"/>
      <c r="C28" s="263"/>
      <c r="D28" s="229"/>
      <c r="E28" s="389"/>
      <c r="F28" s="392"/>
      <c r="G28" s="146">
        <v>15</v>
      </c>
      <c r="H28" s="149" t="s">
        <v>107</v>
      </c>
      <c r="I28" s="398"/>
      <c r="J28" s="182"/>
      <c r="K28" s="50" t="s">
        <v>12</v>
      </c>
      <c r="L28" s="47">
        <f t="shared" si="2"/>
        <v>15</v>
      </c>
      <c r="M28" s="352"/>
      <c r="N28" s="352"/>
      <c r="O28" s="402"/>
      <c r="P28" s="216"/>
      <c r="Q28" s="170"/>
      <c r="R28" s="154" t="s">
        <v>14</v>
      </c>
      <c r="S28" s="81"/>
      <c r="T28" s="81" t="s">
        <v>14</v>
      </c>
      <c r="U28" s="53" t="s">
        <v>174</v>
      </c>
    </row>
    <row r="29" spans="1:21" ht="48.75" customHeight="1" thickBot="1" x14ac:dyDescent="0.3">
      <c r="B29" s="299"/>
      <c r="C29" s="263"/>
      <c r="D29" s="229"/>
      <c r="E29" s="389"/>
      <c r="F29" s="392"/>
      <c r="G29" s="146">
        <v>5</v>
      </c>
      <c r="H29" s="149" t="s">
        <v>97</v>
      </c>
      <c r="I29" s="398"/>
      <c r="J29" s="182"/>
      <c r="K29" s="50" t="s">
        <v>12</v>
      </c>
      <c r="L29" s="47">
        <f t="shared" si="2"/>
        <v>5</v>
      </c>
      <c r="M29" s="352"/>
      <c r="N29" s="352"/>
      <c r="O29" s="402"/>
      <c r="P29" s="216"/>
      <c r="Q29" s="170"/>
      <c r="R29" s="154" t="s">
        <v>14</v>
      </c>
      <c r="S29" s="81"/>
      <c r="T29" s="81" t="s">
        <v>74</v>
      </c>
      <c r="U29" s="53" t="s">
        <v>174</v>
      </c>
    </row>
    <row r="30" spans="1:21" ht="53.25" thickBot="1" x14ac:dyDescent="0.3">
      <c r="B30" s="299"/>
      <c r="C30" s="263"/>
      <c r="D30" s="229"/>
      <c r="E30" s="390"/>
      <c r="F30" s="393"/>
      <c r="G30" s="147">
        <v>10</v>
      </c>
      <c r="H30" s="150" t="s">
        <v>98</v>
      </c>
      <c r="I30" s="399"/>
      <c r="J30" s="183"/>
      <c r="K30" s="54" t="s">
        <v>57</v>
      </c>
      <c r="L30" s="55">
        <f t="shared" si="2"/>
        <v>0</v>
      </c>
      <c r="M30" s="353"/>
      <c r="N30" s="353"/>
      <c r="O30" s="402"/>
      <c r="P30" s="217"/>
      <c r="Q30" s="170"/>
      <c r="R30" s="196" t="s">
        <v>14</v>
      </c>
      <c r="S30" s="58"/>
      <c r="T30" s="58" t="s">
        <v>74</v>
      </c>
      <c r="U30" s="59" t="s">
        <v>174</v>
      </c>
    </row>
    <row r="31" spans="1:21" ht="51.75" thickBot="1" x14ac:dyDescent="0.3">
      <c r="A31" s="4"/>
      <c r="B31" s="299"/>
      <c r="C31" s="263"/>
      <c r="D31" s="229"/>
      <c r="E31" s="394" t="s">
        <v>21</v>
      </c>
      <c r="F31" s="301">
        <v>10</v>
      </c>
      <c r="G31" s="18">
        <v>10</v>
      </c>
      <c r="H31" s="60" t="s">
        <v>99</v>
      </c>
      <c r="I31" s="325" t="s">
        <v>22</v>
      </c>
      <c r="J31" s="184"/>
      <c r="K31" s="41" t="s">
        <v>12</v>
      </c>
      <c r="L31" s="42">
        <f t="shared" si="2"/>
        <v>10</v>
      </c>
      <c r="M31" s="354">
        <f>L31+L32+L33+L34</f>
        <v>100</v>
      </c>
      <c r="N31" s="354">
        <f>(SUM(L31:L34)*F31)/100</f>
        <v>10</v>
      </c>
      <c r="O31" s="402"/>
      <c r="P31" s="215"/>
      <c r="Q31" s="170"/>
      <c r="R31" s="153" t="s">
        <v>14</v>
      </c>
      <c r="S31" s="80"/>
      <c r="T31" s="80" t="s">
        <v>74</v>
      </c>
      <c r="U31" s="49" t="s">
        <v>162</v>
      </c>
    </row>
    <row r="32" spans="1:21" ht="51.75" thickBot="1" x14ac:dyDescent="0.3">
      <c r="A32" s="4"/>
      <c r="B32" s="299"/>
      <c r="C32" s="263"/>
      <c r="D32" s="229"/>
      <c r="E32" s="395"/>
      <c r="F32" s="302"/>
      <c r="G32" s="17">
        <v>40</v>
      </c>
      <c r="H32" s="61" t="s">
        <v>100</v>
      </c>
      <c r="I32" s="333"/>
      <c r="J32" s="185"/>
      <c r="K32" s="50" t="s">
        <v>12</v>
      </c>
      <c r="L32" s="47">
        <f t="shared" si="2"/>
        <v>40</v>
      </c>
      <c r="M32" s="352"/>
      <c r="N32" s="352"/>
      <c r="O32" s="402"/>
      <c r="P32" s="216"/>
      <c r="Q32" s="170"/>
      <c r="R32" s="154" t="s">
        <v>14</v>
      </c>
      <c r="S32" s="81"/>
      <c r="T32" s="81" t="s">
        <v>74</v>
      </c>
      <c r="U32" s="53" t="s">
        <v>162</v>
      </c>
    </row>
    <row r="33" spans="1:21" ht="51" customHeight="1" thickBot="1" x14ac:dyDescent="0.3">
      <c r="A33" s="4"/>
      <c r="B33" s="299"/>
      <c r="C33" s="263"/>
      <c r="D33" s="229"/>
      <c r="E33" s="395"/>
      <c r="F33" s="302"/>
      <c r="G33" s="17">
        <v>40</v>
      </c>
      <c r="H33" s="61" t="s">
        <v>101</v>
      </c>
      <c r="I33" s="333"/>
      <c r="J33" s="185"/>
      <c r="K33" s="50" t="s">
        <v>12</v>
      </c>
      <c r="L33" s="47">
        <f t="shared" si="2"/>
        <v>40</v>
      </c>
      <c r="M33" s="352"/>
      <c r="N33" s="352"/>
      <c r="O33" s="402"/>
      <c r="P33" s="216"/>
      <c r="Q33" s="170"/>
      <c r="R33" s="154" t="s">
        <v>14</v>
      </c>
      <c r="S33" s="81"/>
      <c r="T33" s="81" t="s">
        <v>74</v>
      </c>
      <c r="U33" s="53" t="s">
        <v>161</v>
      </c>
    </row>
    <row r="34" spans="1:21" ht="368.25" thickBot="1" x14ac:dyDescent="0.3">
      <c r="A34" s="4"/>
      <c r="B34" s="299"/>
      <c r="C34" s="263"/>
      <c r="D34" s="229"/>
      <c r="E34" s="396"/>
      <c r="F34" s="303"/>
      <c r="G34" s="114">
        <v>10</v>
      </c>
      <c r="H34" s="101" t="s">
        <v>23</v>
      </c>
      <c r="I34" s="326"/>
      <c r="J34" s="186"/>
      <c r="K34" s="54" t="s">
        <v>12</v>
      </c>
      <c r="L34" s="55">
        <f t="shared" si="2"/>
        <v>10</v>
      </c>
      <c r="M34" s="353"/>
      <c r="N34" s="353"/>
      <c r="O34" s="402"/>
      <c r="P34" s="217" t="s">
        <v>181</v>
      </c>
      <c r="Q34" s="170"/>
      <c r="R34" s="196" t="s">
        <v>14</v>
      </c>
      <c r="S34" s="58"/>
      <c r="T34" s="58" t="s">
        <v>74</v>
      </c>
      <c r="U34" s="59" t="s">
        <v>162</v>
      </c>
    </row>
    <row r="35" spans="1:21" ht="83.25" customHeight="1" thickBot="1" x14ac:dyDescent="0.3">
      <c r="A35" s="4"/>
      <c r="B35" s="299"/>
      <c r="C35" s="263"/>
      <c r="D35" s="229"/>
      <c r="E35" s="248" t="s">
        <v>61</v>
      </c>
      <c r="F35" s="283">
        <v>10</v>
      </c>
      <c r="G35" s="151">
        <v>10</v>
      </c>
      <c r="H35" s="62" t="s">
        <v>102</v>
      </c>
      <c r="I35" s="286" t="s">
        <v>175</v>
      </c>
      <c r="J35" s="195"/>
      <c r="K35" s="192" t="s">
        <v>14</v>
      </c>
      <c r="L35" s="42">
        <f t="shared" si="2"/>
        <v>0</v>
      </c>
      <c r="M35" s="354">
        <f>L35+L36+L37+L38+L39+L40+L41+L42</f>
        <v>15</v>
      </c>
      <c r="N35" s="354">
        <f>(SUM(L35:L42)*F35)/100</f>
        <v>1.5</v>
      </c>
      <c r="O35" s="402"/>
      <c r="P35" s="240" t="s">
        <v>182</v>
      </c>
      <c r="Q35" s="170"/>
      <c r="R35" s="153" t="s">
        <v>14</v>
      </c>
      <c r="S35" s="197"/>
      <c r="T35" s="80" t="s">
        <v>14</v>
      </c>
      <c r="U35" s="49" t="s">
        <v>160</v>
      </c>
    </row>
    <row r="36" spans="1:21" ht="51.75" thickBot="1" x14ac:dyDescent="0.3">
      <c r="A36" s="4"/>
      <c r="B36" s="299"/>
      <c r="C36" s="263"/>
      <c r="D36" s="229"/>
      <c r="E36" s="249"/>
      <c r="F36" s="284"/>
      <c r="G36" s="146">
        <v>25</v>
      </c>
      <c r="H36" s="63" t="s">
        <v>103</v>
      </c>
      <c r="I36" s="287"/>
      <c r="J36" s="195"/>
      <c r="K36" s="193" t="s">
        <v>14</v>
      </c>
      <c r="L36" s="47">
        <f t="shared" si="2"/>
        <v>0</v>
      </c>
      <c r="M36" s="352"/>
      <c r="N36" s="352"/>
      <c r="O36" s="402"/>
      <c r="P36" s="241"/>
      <c r="Q36" s="170"/>
      <c r="R36" s="154" t="s">
        <v>14</v>
      </c>
      <c r="S36" s="198"/>
      <c r="T36" s="81" t="s">
        <v>14</v>
      </c>
      <c r="U36" s="53" t="s">
        <v>160</v>
      </c>
    </row>
    <row r="37" spans="1:21" ht="83.25" customHeight="1" thickBot="1" x14ac:dyDescent="0.3">
      <c r="A37" s="4"/>
      <c r="B37" s="299"/>
      <c r="C37" s="263"/>
      <c r="D37" s="229"/>
      <c r="E37" s="249"/>
      <c r="F37" s="284"/>
      <c r="G37" s="146">
        <v>15</v>
      </c>
      <c r="H37" s="63" t="s">
        <v>104</v>
      </c>
      <c r="I37" s="287"/>
      <c r="J37" s="195"/>
      <c r="K37" s="193" t="s">
        <v>14</v>
      </c>
      <c r="L37" s="47">
        <f t="shared" si="2"/>
        <v>0</v>
      </c>
      <c r="M37" s="352"/>
      <c r="N37" s="352"/>
      <c r="O37" s="402"/>
      <c r="P37" s="241"/>
      <c r="Q37" s="170"/>
      <c r="R37" s="154" t="s">
        <v>14</v>
      </c>
      <c r="S37" s="198"/>
      <c r="T37" s="81" t="s">
        <v>14</v>
      </c>
      <c r="U37" s="53" t="s">
        <v>160</v>
      </c>
    </row>
    <row r="38" spans="1:21" ht="90" customHeight="1" thickBot="1" x14ac:dyDescent="0.3">
      <c r="A38" s="4"/>
      <c r="B38" s="300"/>
      <c r="C38" s="263"/>
      <c r="D38" s="230"/>
      <c r="E38" s="250"/>
      <c r="F38" s="284"/>
      <c r="G38" s="146">
        <v>10</v>
      </c>
      <c r="H38" s="150" t="s">
        <v>105</v>
      </c>
      <c r="I38" s="288"/>
      <c r="J38" s="195"/>
      <c r="K38" s="193" t="s">
        <v>14</v>
      </c>
      <c r="L38" s="47">
        <f t="shared" si="2"/>
        <v>0</v>
      </c>
      <c r="M38" s="352"/>
      <c r="N38" s="352"/>
      <c r="O38" s="402"/>
      <c r="P38" s="242"/>
      <c r="Q38" s="170"/>
      <c r="R38" s="154" t="s">
        <v>14</v>
      </c>
      <c r="S38" s="198"/>
      <c r="T38" s="81" t="s">
        <v>14</v>
      </c>
      <c r="U38" s="53" t="s">
        <v>160</v>
      </c>
    </row>
    <row r="39" spans="1:21" ht="102.75" thickBot="1" x14ac:dyDescent="0.3">
      <c r="A39" s="4"/>
      <c r="B39" s="298" t="s">
        <v>59</v>
      </c>
      <c r="C39" s="263"/>
      <c r="D39" s="229" t="s">
        <v>64</v>
      </c>
      <c r="E39" s="251" t="s">
        <v>61</v>
      </c>
      <c r="F39" s="284"/>
      <c r="G39" s="19">
        <v>15</v>
      </c>
      <c r="H39" s="152" t="s">
        <v>106</v>
      </c>
      <c r="I39" s="286" t="s">
        <v>175</v>
      </c>
      <c r="J39" s="195"/>
      <c r="K39" s="193" t="s">
        <v>12</v>
      </c>
      <c r="L39" s="47">
        <f t="shared" si="2"/>
        <v>15</v>
      </c>
      <c r="M39" s="352"/>
      <c r="N39" s="352"/>
      <c r="O39" s="402"/>
      <c r="P39" s="247" t="s">
        <v>191</v>
      </c>
      <c r="Q39" s="170"/>
      <c r="R39" s="154" t="s">
        <v>14</v>
      </c>
      <c r="S39" s="81"/>
      <c r="T39" s="81" t="s">
        <v>14</v>
      </c>
      <c r="U39" s="377" t="s">
        <v>160</v>
      </c>
    </row>
    <row r="40" spans="1:21" ht="77.25" thickBot="1" x14ac:dyDescent="0.3">
      <c r="A40" s="4"/>
      <c r="B40" s="299"/>
      <c r="C40" s="263"/>
      <c r="D40" s="229"/>
      <c r="E40" s="252"/>
      <c r="F40" s="284"/>
      <c r="G40" s="19">
        <v>10</v>
      </c>
      <c r="H40" s="45" t="s">
        <v>108</v>
      </c>
      <c r="I40" s="287"/>
      <c r="J40" s="195"/>
      <c r="K40" s="193" t="s">
        <v>57</v>
      </c>
      <c r="L40" s="47">
        <f t="shared" si="2"/>
        <v>0</v>
      </c>
      <c r="M40" s="352"/>
      <c r="N40" s="352"/>
      <c r="O40" s="402"/>
      <c r="P40" s="243"/>
      <c r="Q40" s="170"/>
      <c r="R40" s="154" t="s">
        <v>14</v>
      </c>
      <c r="S40" s="81"/>
      <c r="T40" s="81" t="s">
        <v>14</v>
      </c>
      <c r="U40" s="378"/>
    </row>
    <row r="41" spans="1:21" ht="48" customHeight="1" thickBot="1" x14ac:dyDescent="0.3">
      <c r="A41" s="4"/>
      <c r="B41" s="299"/>
      <c r="C41" s="263"/>
      <c r="D41" s="229"/>
      <c r="E41" s="252"/>
      <c r="F41" s="284"/>
      <c r="G41" s="19">
        <v>5</v>
      </c>
      <c r="H41" s="45" t="s">
        <v>109</v>
      </c>
      <c r="I41" s="287"/>
      <c r="J41" s="195"/>
      <c r="K41" s="193" t="s">
        <v>57</v>
      </c>
      <c r="L41" s="47">
        <f t="shared" si="2"/>
        <v>0</v>
      </c>
      <c r="M41" s="352"/>
      <c r="N41" s="352"/>
      <c r="O41" s="402"/>
      <c r="P41" s="243"/>
      <c r="Q41" s="170"/>
      <c r="R41" s="154" t="s">
        <v>14</v>
      </c>
      <c r="S41" s="81"/>
      <c r="T41" s="81" t="s">
        <v>14</v>
      </c>
      <c r="U41" s="378"/>
    </row>
    <row r="42" spans="1:21" ht="46.5" customHeight="1" thickBot="1" x14ac:dyDescent="0.3">
      <c r="A42" s="4"/>
      <c r="B42" s="299"/>
      <c r="C42" s="263"/>
      <c r="D42" s="229"/>
      <c r="E42" s="253"/>
      <c r="F42" s="284"/>
      <c r="G42" s="19">
        <v>10</v>
      </c>
      <c r="H42" s="45" t="s">
        <v>110</v>
      </c>
      <c r="I42" s="288"/>
      <c r="J42" s="195"/>
      <c r="K42" s="193" t="s">
        <v>57</v>
      </c>
      <c r="L42" s="47">
        <f t="shared" si="2"/>
        <v>0</v>
      </c>
      <c r="M42" s="352"/>
      <c r="N42" s="352"/>
      <c r="O42" s="402"/>
      <c r="P42" s="244"/>
      <c r="Q42" s="170"/>
      <c r="R42" s="154" t="s">
        <v>14</v>
      </c>
      <c r="S42" s="81"/>
      <c r="T42" s="81" t="s">
        <v>14</v>
      </c>
      <c r="U42" s="379"/>
    </row>
    <row r="43" spans="1:21" ht="51.75" customHeight="1" thickBot="1" x14ac:dyDescent="0.3">
      <c r="A43" s="4"/>
      <c r="B43" s="299"/>
      <c r="C43" s="263"/>
      <c r="D43" s="229"/>
      <c r="E43" s="295" t="s">
        <v>70</v>
      </c>
      <c r="F43" s="301">
        <v>15</v>
      </c>
      <c r="G43" s="22">
        <v>20</v>
      </c>
      <c r="H43" s="62" t="s">
        <v>111</v>
      </c>
      <c r="I43" s="325" t="s">
        <v>24</v>
      </c>
      <c r="J43" s="194"/>
      <c r="K43" s="41" t="s">
        <v>12</v>
      </c>
      <c r="L43" s="42">
        <f t="shared" si="2"/>
        <v>20</v>
      </c>
      <c r="M43" s="354">
        <f>SUM(L43:L54)</f>
        <v>70</v>
      </c>
      <c r="N43" s="354">
        <f>(SUM(L43:L54)*F43)/100</f>
        <v>10.5</v>
      </c>
      <c r="O43" s="402"/>
      <c r="P43" s="240" t="s">
        <v>183</v>
      </c>
      <c r="Q43" s="170"/>
      <c r="R43" s="153" t="s">
        <v>14</v>
      </c>
      <c r="S43" s="80"/>
      <c r="T43" s="80" t="s">
        <v>14</v>
      </c>
      <c r="U43" s="380" t="s">
        <v>176</v>
      </c>
    </row>
    <row r="44" spans="1:21" ht="50.25" customHeight="1" thickBot="1" x14ac:dyDescent="0.3">
      <c r="A44" s="4"/>
      <c r="B44" s="299"/>
      <c r="C44" s="263"/>
      <c r="D44" s="229"/>
      <c r="E44" s="296"/>
      <c r="F44" s="302"/>
      <c r="G44" s="23">
        <v>10</v>
      </c>
      <c r="H44" s="155" t="s">
        <v>25</v>
      </c>
      <c r="I44" s="333"/>
      <c r="J44" s="185"/>
      <c r="K44" s="50" t="s">
        <v>12</v>
      </c>
      <c r="L44" s="47">
        <f t="shared" si="2"/>
        <v>10</v>
      </c>
      <c r="M44" s="352"/>
      <c r="N44" s="352"/>
      <c r="O44" s="402"/>
      <c r="P44" s="241"/>
      <c r="Q44" s="170"/>
      <c r="R44" s="154" t="s">
        <v>14</v>
      </c>
      <c r="S44" s="81"/>
      <c r="T44" s="81" t="s">
        <v>14</v>
      </c>
      <c r="U44" s="378"/>
    </row>
    <row r="45" spans="1:21" ht="51.75" thickBot="1" x14ac:dyDescent="0.3">
      <c r="A45" s="4"/>
      <c r="B45" s="299"/>
      <c r="C45" s="263"/>
      <c r="D45" s="229"/>
      <c r="E45" s="296"/>
      <c r="F45" s="302"/>
      <c r="G45" s="23">
        <v>5</v>
      </c>
      <c r="H45" s="155" t="s">
        <v>112</v>
      </c>
      <c r="I45" s="333"/>
      <c r="J45" s="185"/>
      <c r="K45" s="50" t="s">
        <v>12</v>
      </c>
      <c r="L45" s="47">
        <f t="shared" si="2"/>
        <v>5</v>
      </c>
      <c r="M45" s="352"/>
      <c r="N45" s="352"/>
      <c r="O45" s="402"/>
      <c r="P45" s="241"/>
      <c r="Q45" s="170"/>
      <c r="R45" s="154" t="s">
        <v>14</v>
      </c>
      <c r="S45" s="81"/>
      <c r="T45" s="81" t="s">
        <v>14</v>
      </c>
      <c r="U45" s="378"/>
    </row>
    <row r="46" spans="1:21" ht="51.75" thickBot="1" x14ac:dyDescent="0.3">
      <c r="A46" s="4"/>
      <c r="B46" s="299"/>
      <c r="C46" s="263"/>
      <c r="D46" s="229"/>
      <c r="E46" s="296"/>
      <c r="F46" s="302"/>
      <c r="G46" s="23">
        <v>5</v>
      </c>
      <c r="H46" s="63" t="s">
        <v>26</v>
      </c>
      <c r="I46" s="333"/>
      <c r="J46" s="185"/>
      <c r="K46" s="50" t="s">
        <v>12</v>
      </c>
      <c r="L46" s="47">
        <f t="shared" si="2"/>
        <v>5</v>
      </c>
      <c r="M46" s="352"/>
      <c r="N46" s="352"/>
      <c r="O46" s="402"/>
      <c r="P46" s="241"/>
      <c r="Q46" s="170"/>
      <c r="R46" s="154" t="s">
        <v>14</v>
      </c>
      <c r="S46" s="81"/>
      <c r="T46" s="81" t="s">
        <v>14</v>
      </c>
      <c r="U46" s="378"/>
    </row>
    <row r="47" spans="1:21" ht="51.75" thickBot="1" x14ac:dyDescent="0.3">
      <c r="A47" s="4"/>
      <c r="B47" s="299"/>
      <c r="C47" s="263"/>
      <c r="D47" s="229"/>
      <c r="E47" s="296"/>
      <c r="F47" s="302"/>
      <c r="G47" s="23">
        <v>5</v>
      </c>
      <c r="H47" s="63" t="s">
        <v>133</v>
      </c>
      <c r="I47" s="333"/>
      <c r="J47" s="185"/>
      <c r="K47" s="50" t="s">
        <v>12</v>
      </c>
      <c r="L47" s="47">
        <f t="shared" si="2"/>
        <v>5</v>
      </c>
      <c r="M47" s="352"/>
      <c r="N47" s="352"/>
      <c r="O47" s="402"/>
      <c r="P47" s="241"/>
      <c r="Q47" s="170"/>
      <c r="R47" s="154" t="s">
        <v>14</v>
      </c>
      <c r="S47" s="81"/>
      <c r="T47" s="81" t="s">
        <v>14</v>
      </c>
      <c r="U47" s="378"/>
    </row>
    <row r="48" spans="1:21" ht="77.25" thickBot="1" x14ac:dyDescent="0.3">
      <c r="A48" s="4"/>
      <c r="B48" s="299"/>
      <c r="C48" s="263"/>
      <c r="D48" s="229"/>
      <c r="E48" s="296"/>
      <c r="F48" s="302"/>
      <c r="G48" s="23">
        <v>5</v>
      </c>
      <c r="H48" s="63" t="s">
        <v>134</v>
      </c>
      <c r="I48" s="333"/>
      <c r="J48" s="185"/>
      <c r="K48" s="50" t="s">
        <v>12</v>
      </c>
      <c r="L48" s="47">
        <f t="shared" si="2"/>
        <v>5</v>
      </c>
      <c r="M48" s="352"/>
      <c r="N48" s="352"/>
      <c r="O48" s="402"/>
      <c r="P48" s="241"/>
      <c r="Q48" s="170"/>
      <c r="R48" s="154" t="s">
        <v>14</v>
      </c>
      <c r="S48" s="81"/>
      <c r="T48" s="81" t="s">
        <v>14</v>
      </c>
      <c r="U48" s="378"/>
    </row>
    <row r="49" spans="1:21" ht="102.75" thickBot="1" x14ac:dyDescent="0.3">
      <c r="A49" s="4"/>
      <c r="B49" s="299"/>
      <c r="C49" s="263"/>
      <c r="D49" s="229"/>
      <c r="E49" s="296"/>
      <c r="F49" s="302"/>
      <c r="G49" s="23">
        <v>10</v>
      </c>
      <c r="H49" s="63" t="s">
        <v>113</v>
      </c>
      <c r="I49" s="333"/>
      <c r="J49" s="185"/>
      <c r="K49" s="50" t="s">
        <v>12</v>
      </c>
      <c r="L49" s="47">
        <f t="shared" si="2"/>
        <v>10</v>
      </c>
      <c r="M49" s="352"/>
      <c r="N49" s="352"/>
      <c r="O49" s="402"/>
      <c r="P49" s="241"/>
      <c r="Q49" s="170"/>
      <c r="R49" s="154" t="s">
        <v>14</v>
      </c>
      <c r="S49" s="81"/>
      <c r="T49" s="81" t="s">
        <v>14</v>
      </c>
      <c r="U49" s="378"/>
    </row>
    <row r="50" spans="1:21" ht="103.5" thickBot="1" x14ac:dyDescent="0.3">
      <c r="A50" s="4"/>
      <c r="B50" s="299"/>
      <c r="C50" s="263"/>
      <c r="D50" s="229"/>
      <c r="E50" s="297"/>
      <c r="F50" s="302"/>
      <c r="G50" s="23">
        <v>10</v>
      </c>
      <c r="H50" s="65" t="s">
        <v>135</v>
      </c>
      <c r="I50" s="326"/>
      <c r="J50" s="186"/>
      <c r="K50" s="50" t="s">
        <v>12</v>
      </c>
      <c r="L50" s="47">
        <f t="shared" si="2"/>
        <v>10</v>
      </c>
      <c r="M50" s="352"/>
      <c r="N50" s="352"/>
      <c r="O50" s="402"/>
      <c r="P50" s="242"/>
      <c r="Q50" s="170"/>
      <c r="R50" s="154" t="s">
        <v>14</v>
      </c>
      <c r="S50" s="81"/>
      <c r="T50" s="81" t="s">
        <v>14</v>
      </c>
      <c r="U50" s="379"/>
    </row>
    <row r="51" spans="1:21" ht="51.75" thickBot="1" x14ac:dyDescent="0.3">
      <c r="A51" s="4"/>
      <c r="B51" s="299"/>
      <c r="C51" s="263"/>
      <c r="D51" s="229"/>
      <c r="E51" s="266" t="s">
        <v>145</v>
      </c>
      <c r="F51" s="302"/>
      <c r="G51" s="22">
        <v>10</v>
      </c>
      <c r="H51" s="62" t="s">
        <v>114</v>
      </c>
      <c r="I51" s="357" t="s">
        <v>27</v>
      </c>
      <c r="J51" s="41"/>
      <c r="K51" s="41" t="s">
        <v>57</v>
      </c>
      <c r="L51" s="42">
        <f t="shared" si="2"/>
        <v>0</v>
      </c>
      <c r="M51" s="352"/>
      <c r="N51" s="352"/>
      <c r="O51" s="402"/>
      <c r="P51" s="247"/>
      <c r="Q51" s="170"/>
      <c r="R51" s="153" t="s">
        <v>14</v>
      </c>
      <c r="S51" s="80"/>
      <c r="T51" s="80" t="s">
        <v>14</v>
      </c>
      <c r="U51" s="49" t="s">
        <v>164</v>
      </c>
    </row>
    <row r="52" spans="1:21" ht="102.75" thickBot="1" x14ac:dyDescent="0.3">
      <c r="A52" s="4"/>
      <c r="B52" s="299"/>
      <c r="C52" s="263"/>
      <c r="D52" s="229"/>
      <c r="E52" s="267"/>
      <c r="F52" s="302"/>
      <c r="G52" s="23">
        <v>5</v>
      </c>
      <c r="H52" s="63" t="s">
        <v>115</v>
      </c>
      <c r="I52" s="358"/>
      <c r="J52" s="50"/>
      <c r="K52" s="50" t="s">
        <v>57</v>
      </c>
      <c r="L52" s="47">
        <f t="shared" si="2"/>
        <v>0</v>
      </c>
      <c r="M52" s="352"/>
      <c r="N52" s="352"/>
      <c r="O52" s="402"/>
      <c r="P52" s="243"/>
      <c r="Q52" s="170"/>
      <c r="R52" s="154" t="s">
        <v>14</v>
      </c>
      <c r="S52" s="81"/>
      <c r="T52" s="81" t="s">
        <v>14</v>
      </c>
      <c r="U52" s="53" t="s">
        <v>166</v>
      </c>
    </row>
    <row r="53" spans="1:21" ht="51.75" thickBot="1" x14ac:dyDescent="0.3">
      <c r="A53" s="4"/>
      <c r="B53" s="299"/>
      <c r="C53" s="263"/>
      <c r="D53" s="229"/>
      <c r="E53" s="267"/>
      <c r="F53" s="302"/>
      <c r="G53" s="23">
        <v>10</v>
      </c>
      <c r="H53" s="64" t="s">
        <v>116</v>
      </c>
      <c r="I53" s="358"/>
      <c r="J53" s="50"/>
      <c r="K53" s="50" t="s">
        <v>57</v>
      </c>
      <c r="L53" s="47">
        <f t="shared" si="2"/>
        <v>0</v>
      </c>
      <c r="M53" s="352"/>
      <c r="N53" s="352"/>
      <c r="O53" s="402"/>
      <c r="P53" s="243"/>
      <c r="Q53" s="170"/>
      <c r="R53" s="154" t="s">
        <v>14</v>
      </c>
      <c r="S53" s="81"/>
      <c r="T53" s="81" t="s">
        <v>14</v>
      </c>
      <c r="U53" s="53" t="s">
        <v>166</v>
      </c>
    </row>
    <row r="54" spans="1:21" ht="47.25" thickBot="1" x14ac:dyDescent="0.3">
      <c r="A54" s="4"/>
      <c r="B54" s="299"/>
      <c r="C54" s="263"/>
      <c r="D54" s="230"/>
      <c r="E54" s="268"/>
      <c r="F54" s="303"/>
      <c r="G54" s="24">
        <v>5</v>
      </c>
      <c r="H54" s="84" t="s">
        <v>117</v>
      </c>
      <c r="I54" s="359"/>
      <c r="J54" s="54"/>
      <c r="K54" s="54" t="s">
        <v>57</v>
      </c>
      <c r="L54" s="55">
        <f t="shared" si="2"/>
        <v>0</v>
      </c>
      <c r="M54" s="353"/>
      <c r="N54" s="353"/>
      <c r="O54" s="402"/>
      <c r="P54" s="244"/>
      <c r="Q54" s="170"/>
      <c r="R54" s="196" t="s">
        <v>14</v>
      </c>
      <c r="S54" s="58"/>
      <c r="T54" s="58" t="s">
        <v>74</v>
      </c>
      <c r="U54" s="59" t="s">
        <v>162</v>
      </c>
    </row>
    <row r="55" spans="1:21" ht="88.5" customHeight="1" thickBot="1" x14ac:dyDescent="0.3">
      <c r="A55" s="4"/>
      <c r="B55" s="299"/>
      <c r="C55" s="263"/>
      <c r="D55" s="272" t="s">
        <v>53</v>
      </c>
      <c r="E55" s="278" t="s">
        <v>28</v>
      </c>
      <c r="F55" s="269">
        <v>10</v>
      </c>
      <c r="G55" s="25">
        <v>30</v>
      </c>
      <c r="H55" s="66" t="s">
        <v>119</v>
      </c>
      <c r="I55" s="286" t="s">
        <v>148</v>
      </c>
      <c r="J55" s="41"/>
      <c r="K55" s="41" t="s">
        <v>12</v>
      </c>
      <c r="L55" s="42">
        <f t="shared" si="2"/>
        <v>30</v>
      </c>
      <c r="M55" s="354">
        <f>L55+L56</f>
        <v>100</v>
      </c>
      <c r="N55" s="369">
        <f>((L55+L56)*F55)/100</f>
        <v>10</v>
      </c>
      <c r="O55" s="402"/>
      <c r="P55" s="247" t="s">
        <v>184</v>
      </c>
      <c r="Q55" s="170"/>
      <c r="R55" s="153" t="s">
        <v>14</v>
      </c>
      <c r="S55" s="80"/>
      <c r="T55" s="80" t="s">
        <v>14</v>
      </c>
      <c r="U55" s="49" t="s">
        <v>173</v>
      </c>
    </row>
    <row r="56" spans="1:21" ht="111" customHeight="1" thickBot="1" x14ac:dyDescent="0.3">
      <c r="A56" s="4"/>
      <c r="B56" s="299"/>
      <c r="C56" s="263"/>
      <c r="D56" s="273"/>
      <c r="E56" s="279"/>
      <c r="F56" s="271"/>
      <c r="G56" s="117">
        <v>70</v>
      </c>
      <c r="H56" s="94" t="s">
        <v>118</v>
      </c>
      <c r="I56" s="287"/>
      <c r="J56" s="54"/>
      <c r="K56" s="54" t="s">
        <v>12</v>
      </c>
      <c r="L56" s="55">
        <f t="shared" si="2"/>
        <v>70</v>
      </c>
      <c r="M56" s="353"/>
      <c r="N56" s="370"/>
      <c r="O56" s="402"/>
      <c r="P56" s="246"/>
      <c r="Q56" s="170"/>
      <c r="R56" s="154" t="s">
        <v>14</v>
      </c>
      <c r="S56" s="81"/>
      <c r="T56" s="81" t="s">
        <v>14</v>
      </c>
      <c r="U56" s="53" t="s">
        <v>177</v>
      </c>
    </row>
    <row r="57" spans="1:21" ht="76.5" customHeight="1" thickBot="1" x14ac:dyDescent="0.3">
      <c r="A57" s="4"/>
      <c r="B57" s="299"/>
      <c r="C57" s="263"/>
      <c r="D57" s="228" t="s">
        <v>63</v>
      </c>
      <c r="E57" s="251" t="s">
        <v>62</v>
      </c>
      <c r="F57" s="283">
        <v>10</v>
      </c>
      <c r="G57" s="25">
        <v>30</v>
      </c>
      <c r="H57" s="66" t="s">
        <v>120</v>
      </c>
      <c r="I57" s="287"/>
      <c r="J57" s="41"/>
      <c r="K57" s="41" t="s">
        <v>57</v>
      </c>
      <c r="L57" s="42">
        <f t="shared" si="2"/>
        <v>0</v>
      </c>
      <c r="M57" s="354">
        <f>SUM(L57:L60)</f>
        <v>0</v>
      </c>
      <c r="N57" s="354">
        <f>(SUM(L57:L60)*F57)/100</f>
        <v>0</v>
      </c>
      <c r="O57" s="402"/>
      <c r="P57" s="245" t="s">
        <v>185</v>
      </c>
      <c r="Q57" s="170"/>
      <c r="R57" s="154" t="s">
        <v>14</v>
      </c>
      <c r="S57" s="81"/>
      <c r="T57" s="81" t="s">
        <v>14</v>
      </c>
      <c r="U57" s="53" t="s">
        <v>178</v>
      </c>
    </row>
    <row r="58" spans="1:21" ht="51.75" thickBot="1" x14ac:dyDescent="0.3">
      <c r="A58" s="4"/>
      <c r="B58" s="299"/>
      <c r="C58" s="263"/>
      <c r="D58" s="229"/>
      <c r="E58" s="252"/>
      <c r="F58" s="284"/>
      <c r="G58" s="26">
        <v>20</v>
      </c>
      <c r="H58" s="45" t="s">
        <v>121</v>
      </c>
      <c r="I58" s="287"/>
      <c r="J58" s="50"/>
      <c r="K58" s="50" t="s">
        <v>57</v>
      </c>
      <c r="L58" s="47">
        <f t="shared" si="2"/>
        <v>0</v>
      </c>
      <c r="M58" s="352"/>
      <c r="N58" s="352"/>
      <c r="O58" s="402"/>
      <c r="P58" s="243"/>
      <c r="Q58" s="170"/>
      <c r="R58" s="154" t="s">
        <v>14</v>
      </c>
      <c r="S58" s="81"/>
      <c r="T58" s="81" t="s">
        <v>14</v>
      </c>
      <c r="U58" s="53" t="s">
        <v>178</v>
      </c>
    </row>
    <row r="59" spans="1:21" ht="51.75" thickBot="1" x14ac:dyDescent="0.3">
      <c r="A59" s="4"/>
      <c r="B59" s="300"/>
      <c r="C59" s="263"/>
      <c r="D59" s="230"/>
      <c r="E59" s="253"/>
      <c r="F59" s="284"/>
      <c r="G59" s="26">
        <v>40</v>
      </c>
      <c r="H59" s="45" t="s">
        <v>122</v>
      </c>
      <c r="I59" s="288"/>
      <c r="J59" s="50"/>
      <c r="K59" s="50" t="s">
        <v>57</v>
      </c>
      <c r="L59" s="47">
        <f t="shared" si="2"/>
        <v>0</v>
      </c>
      <c r="M59" s="352"/>
      <c r="N59" s="352"/>
      <c r="O59" s="402"/>
      <c r="P59" s="246"/>
      <c r="Q59" s="170"/>
      <c r="R59" s="154" t="s">
        <v>14</v>
      </c>
      <c r="S59" s="81"/>
      <c r="T59" s="81" t="s">
        <v>14</v>
      </c>
      <c r="U59" s="53" t="s">
        <v>178</v>
      </c>
    </row>
    <row r="60" spans="1:21" ht="156.75" customHeight="1" thickBot="1" x14ac:dyDescent="0.3">
      <c r="A60" s="4"/>
      <c r="B60" s="298" t="s">
        <v>59</v>
      </c>
      <c r="C60" s="263"/>
      <c r="D60" s="83" t="s">
        <v>63</v>
      </c>
      <c r="E60" s="176" t="s">
        <v>62</v>
      </c>
      <c r="F60" s="284"/>
      <c r="G60" s="27">
        <v>10</v>
      </c>
      <c r="H60" s="67" t="s">
        <v>123</v>
      </c>
      <c r="I60" s="165" t="s">
        <v>147</v>
      </c>
      <c r="J60" s="54"/>
      <c r="K60" s="54" t="s">
        <v>57</v>
      </c>
      <c r="L60" s="55">
        <f t="shared" si="2"/>
        <v>0</v>
      </c>
      <c r="M60" s="353"/>
      <c r="N60" s="353"/>
      <c r="O60" s="402"/>
      <c r="P60" s="56"/>
      <c r="Q60" s="171"/>
      <c r="R60" s="57" t="s">
        <v>14</v>
      </c>
      <c r="S60" s="58"/>
      <c r="T60" s="58" t="s">
        <v>14</v>
      </c>
      <c r="U60" s="59" t="s">
        <v>178</v>
      </c>
    </row>
    <row r="61" spans="1:21" ht="53.25" thickBot="1" x14ac:dyDescent="0.3">
      <c r="A61" s="4"/>
      <c r="B61" s="299"/>
      <c r="C61" s="263"/>
      <c r="D61" s="228" t="s">
        <v>54</v>
      </c>
      <c r="E61" s="280" t="s">
        <v>29</v>
      </c>
      <c r="F61" s="283">
        <v>10</v>
      </c>
      <c r="G61" s="21">
        <v>20</v>
      </c>
      <c r="H61" s="221"/>
      <c r="I61" s="286" t="s">
        <v>30</v>
      </c>
      <c r="J61" s="41"/>
      <c r="K61" s="41" t="s">
        <v>57</v>
      </c>
      <c r="L61" s="42">
        <f t="shared" si="2"/>
        <v>0</v>
      </c>
      <c r="M61" s="354">
        <f>SUM(L61:L73)</f>
        <v>0</v>
      </c>
      <c r="N61" s="354">
        <f>(SUM(L61:L73)*F61)/100</f>
        <v>0</v>
      </c>
      <c r="O61" s="402"/>
      <c r="P61" s="405" t="s">
        <v>193</v>
      </c>
      <c r="Q61" s="170"/>
      <c r="R61" s="153" t="s">
        <v>14</v>
      </c>
      <c r="S61" s="80"/>
      <c r="T61" s="80" t="s">
        <v>74</v>
      </c>
      <c r="U61" s="49" t="s">
        <v>165</v>
      </c>
    </row>
    <row r="62" spans="1:21" ht="53.25" thickBot="1" x14ac:dyDescent="0.3">
      <c r="A62" s="4"/>
      <c r="B62" s="299"/>
      <c r="C62" s="263"/>
      <c r="D62" s="229"/>
      <c r="E62" s="281"/>
      <c r="F62" s="284"/>
      <c r="G62" s="19">
        <v>5</v>
      </c>
      <c r="H62" s="222" t="s">
        <v>136</v>
      </c>
      <c r="I62" s="287"/>
      <c r="J62" s="50"/>
      <c r="K62" s="50" t="s">
        <v>57</v>
      </c>
      <c r="L62" s="47">
        <f t="shared" si="2"/>
        <v>0</v>
      </c>
      <c r="M62" s="352"/>
      <c r="N62" s="352"/>
      <c r="O62" s="402"/>
      <c r="P62" s="407"/>
      <c r="Q62" s="170"/>
      <c r="R62" s="154" t="s">
        <v>14</v>
      </c>
      <c r="S62" s="81"/>
      <c r="T62" s="81" t="s">
        <v>74</v>
      </c>
      <c r="U62" s="53" t="s">
        <v>165</v>
      </c>
    </row>
    <row r="63" spans="1:21" ht="53.25" thickBot="1" x14ac:dyDescent="0.3">
      <c r="A63" s="4"/>
      <c r="B63" s="299"/>
      <c r="C63" s="263"/>
      <c r="D63" s="229"/>
      <c r="E63" s="281"/>
      <c r="F63" s="284"/>
      <c r="G63" s="19">
        <v>5</v>
      </c>
      <c r="H63" s="222" t="s">
        <v>31</v>
      </c>
      <c r="I63" s="287"/>
      <c r="J63" s="50"/>
      <c r="K63" s="50" t="s">
        <v>57</v>
      </c>
      <c r="L63" s="47">
        <f t="shared" si="2"/>
        <v>0</v>
      </c>
      <c r="M63" s="352"/>
      <c r="N63" s="352"/>
      <c r="O63" s="402"/>
      <c r="P63" s="407"/>
      <c r="Q63" s="170"/>
      <c r="R63" s="154" t="s">
        <v>14</v>
      </c>
      <c r="S63" s="81"/>
      <c r="T63" s="81" t="s">
        <v>74</v>
      </c>
      <c r="U63" s="53" t="s">
        <v>163</v>
      </c>
    </row>
    <row r="64" spans="1:21" ht="53.25" thickBot="1" x14ac:dyDescent="0.3">
      <c r="A64" s="4"/>
      <c r="B64" s="299"/>
      <c r="C64" s="263"/>
      <c r="D64" s="229"/>
      <c r="E64" s="281"/>
      <c r="F64" s="284"/>
      <c r="G64" s="19">
        <v>5</v>
      </c>
      <c r="H64" s="222" t="s">
        <v>32</v>
      </c>
      <c r="I64" s="287"/>
      <c r="J64" s="50"/>
      <c r="K64" s="50" t="s">
        <v>57</v>
      </c>
      <c r="L64" s="47">
        <f t="shared" si="2"/>
        <v>0</v>
      </c>
      <c r="M64" s="352"/>
      <c r="N64" s="352"/>
      <c r="O64" s="402"/>
      <c r="P64" s="407"/>
      <c r="Q64" s="170"/>
      <c r="R64" s="154" t="s">
        <v>14</v>
      </c>
      <c r="S64" s="81"/>
      <c r="T64" s="81" t="s">
        <v>74</v>
      </c>
      <c r="U64" s="53" t="s">
        <v>167</v>
      </c>
    </row>
    <row r="65" spans="1:23" ht="53.25" thickBot="1" x14ac:dyDescent="0.3">
      <c r="A65" s="4"/>
      <c r="B65" s="299"/>
      <c r="C65" s="263"/>
      <c r="D65" s="229"/>
      <c r="E65" s="281"/>
      <c r="F65" s="284"/>
      <c r="G65" s="19">
        <v>5</v>
      </c>
      <c r="H65" s="222" t="s">
        <v>33</v>
      </c>
      <c r="I65" s="287"/>
      <c r="J65" s="50"/>
      <c r="K65" s="50" t="s">
        <v>57</v>
      </c>
      <c r="L65" s="47">
        <f t="shared" si="2"/>
        <v>0</v>
      </c>
      <c r="M65" s="352"/>
      <c r="N65" s="352"/>
      <c r="O65" s="402"/>
      <c r="P65" s="407"/>
      <c r="Q65" s="170"/>
      <c r="R65" s="154" t="s">
        <v>14</v>
      </c>
      <c r="S65" s="81"/>
      <c r="T65" s="81" t="s">
        <v>74</v>
      </c>
      <c r="U65" s="53" t="s">
        <v>167</v>
      </c>
    </row>
    <row r="66" spans="1:23" ht="53.25" thickBot="1" x14ac:dyDescent="0.3">
      <c r="A66" s="4"/>
      <c r="B66" s="299"/>
      <c r="C66" s="263"/>
      <c r="D66" s="229"/>
      <c r="E66" s="281"/>
      <c r="F66" s="284"/>
      <c r="G66" s="19">
        <v>5</v>
      </c>
      <c r="H66" s="222" t="s">
        <v>34</v>
      </c>
      <c r="I66" s="287"/>
      <c r="J66" s="50"/>
      <c r="K66" s="50" t="s">
        <v>57</v>
      </c>
      <c r="L66" s="47">
        <f t="shared" si="2"/>
        <v>0</v>
      </c>
      <c r="M66" s="352"/>
      <c r="N66" s="352"/>
      <c r="O66" s="402"/>
      <c r="P66" s="407"/>
      <c r="Q66" s="170"/>
      <c r="R66" s="154" t="s">
        <v>14</v>
      </c>
      <c r="S66" s="81"/>
      <c r="T66" s="81" t="s">
        <v>74</v>
      </c>
      <c r="U66" s="53" t="s">
        <v>165</v>
      </c>
    </row>
    <row r="67" spans="1:23" ht="53.25" thickBot="1" x14ac:dyDescent="0.3">
      <c r="A67" s="4"/>
      <c r="B67" s="299"/>
      <c r="C67" s="263"/>
      <c r="D67" s="229"/>
      <c r="E67" s="281"/>
      <c r="F67" s="284"/>
      <c r="G67" s="19">
        <v>5</v>
      </c>
      <c r="H67" s="222" t="s">
        <v>35</v>
      </c>
      <c r="I67" s="287"/>
      <c r="J67" s="50"/>
      <c r="K67" s="50" t="s">
        <v>57</v>
      </c>
      <c r="L67" s="47">
        <f t="shared" si="2"/>
        <v>0</v>
      </c>
      <c r="M67" s="352"/>
      <c r="N67" s="352"/>
      <c r="O67" s="402"/>
      <c r="P67" s="407"/>
      <c r="Q67" s="170"/>
      <c r="R67" s="154" t="s">
        <v>14</v>
      </c>
      <c r="S67" s="81"/>
      <c r="T67" s="81" t="s">
        <v>74</v>
      </c>
      <c r="U67" s="53" t="s">
        <v>165</v>
      </c>
    </row>
    <row r="68" spans="1:23" ht="53.25" thickBot="1" x14ac:dyDescent="0.3">
      <c r="A68" s="4"/>
      <c r="B68" s="299"/>
      <c r="C68" s="263"/>
      <c r="D68" s="229"/>
      <c r="E68" s="281"/>
      <c r="F68" s="284"/>
      <c r="G68" s="19">
        <v>5</v>
      </c>
      <c r="H68" s="222" t="s">
        <v>36</v>
      </c>
      <c r="I68" s="287"/>
      <c r="J68" s="50"/>
      <c r="K68" s="50" t="s">
        <v>57</v>
      </c>
      <c r="L68" s="47">
        <f t="shared" si="2"/>
        <v>0</v>
      </c>
      <c r="M68" s="352"/>
      <c r="N68" s="352"/>
      <c r="O68" s="402"/>
      <c r="P68" s="407"/>
      <c r="Q68" s="170"/>
      <c r="R68" s="154" t="s">
        <v>14</v>
      </c>
      <c r="S68" s="81"/>
      <c r="T68" s="81" t="s">
        <v>74</v>
      </c>
      <c r="U68" s="53" t="s">
        <v>165</v>
      </c>
    </row>
    <row r="69" spans="1:23" ht="53.25" thickBot="1" x14ac:dyDescent="0.3">
      <c r="A69" s="4"/>
      <c r="B69" s="299"/>
      <c r="C69" s="263"/>
      <c r="D69" s="229"/>
      <c r="E69" s="281"/>
      <c r="F69" s="284"/>
      <c r="G69" s="19">
        <v>5</v>
      </c>
      <c r="H69" s="222" t="s">
        <v>37</v>
      </c>
      <c r="I69" s="287"/>
      <c r="J69" s="50"/>
      <c r="K69" s="50" t="s">
        <v>57</v>
      </c>
      <c r="L69" s="47">
        <f t="shared" si="2"/>
        <v>0</v>
      </c>
      <c r="M69" s="352"/>
      <c r="N69" s="352"/>
      <c r="O69" s="402"/>
      <c r="P69" s="407"/>
      <c r="Q69" s="170"/>
      <c r="R69" s="154" t="s">
        <v>14</v>
      </c>
      <c r="S69" s="81"/>
      <c r="T69" s="81" t="s">
        <v>74</v>
      </c>
      <c r="U69" s="53" t="s">
        <v>163</v>
      </c>
    </row>
    <row r="70" spans="1:23" ht="53.25" thickBot="1" x14ac:dyDescent="0.3">
      <c r="A70" s="4"/>
      <c r="B70" s="299"/>
      <c r="C70" s="263"/>
      <c r="D70" s="229"/>
      <c r="E70" s="281"/>
      <c r="F70" s="284"/>
      <c r="G70" s="19">
        <v>5</v>
      </c>
      <c r="H70" s="223" t="s">
        <v>38</v>
      </c>
      <c r="I70" s="287"/>
      <c r="J70" s="50"/>
      <c r="K70" s="50" t="s">
        <v>57</v>
      </c>
      <c r="L70" s="47">
        <f t="shared" si="2"/>
        <v>0</v>
      </c>
      <c r="M70" s="352"/>
      <c r="N70" s="352"/>
      <c r="O70" s="402"/>
      <c r="P70" s="407"/>
      <c r="Q70" s="170"/>
      <c r="R70" s="154" t="s">
        <v>14</v>
      </c>
      <c r="S70" s="81"/>
      <c r="T70" s="81" t="s">
        <v>74</v>
      </c>
      <c r="U70" s="53" t="s">
        <v>163</v>
      </c>
    </row>
    <row r="71" spans="1:23" ht="45.75" customHeight="1" thickBot="1" x14ac:dyDescent="0.3">
      <c r="A71" s="4"/>
      <c r="B71" s="299"/>
      <c r="C71" s="263"/>
      <c r="D71" s="229"/>
      <c r="E71" s="281"/>
      <c r="F71" s="284"/>
      <c r="G71" s="19">
        <v>5</v>
      </c>
      <c r="H71" s="223" t="s">
        <v>39</v>
      </c>
      <c r="I71" s="287"/>
      <c r="J71" s="50"/>
      <c r="K71" s="50" t="s">
        <v>57</v>
      </c>
      <c r="L71" s="47">
        <f t="shared" si="2"/>
        <v>0</v>
      </c>
      <c r="M71" s="352"/>
      <c r="N71" s="352"/>
      <c r="O71" s="402"/>
      <c r="P71" s="407"/>
      <c r="Q71" s="170"/>
      <c r="R71" s="154" t="s">
        <v>14</v>
      </c>
      <c r="S71" s="81"/>
      <c r="T71" s="81" t="s">
        <v>74</v>
      </c>
      <c r="U71" s="53" t="s">
        <v>163</v>
      </c>
    </row>
    <row r="72" spans="1:23" ht="77.25" thickBot="1" x14ac:dyDescent="0.3">
      <c r="A72" s="4"/>
      <c r="B72" s="299"/>
      <c r="C72" s="263"/>
      <c r="D72" s="229"/>
      <c r="E72" s="281"/>
      <c r="F72" s="284"/>
      <c r="G72" s="19">
        <v>10</v>
      </c>
      <c r="H72" s="222" t="s">
        <v>40</v>
      </c>
      <c r="I72" s="287"/>
      <c r="J72" s="50"/>
      <c r="K72" s="50" t="s">
        <v>57</v>
      </c>
      <c r="L72" s="47">
        <f t="shared" si="2"/>
        <v>0</v>
      </c>
      <c r="M72" s="352"/>
      <c r="N72" s="352"/>
      <c r="O72" s="402"/>
      <c r="P72" s="407"/>
      <c r="Q72" s="170"/>
      <c r="R72" s="154" t="s">
        <v>14</v>
      </c>
      <c r="S72" s="81"/>
      <c r="T72" s="81" t="s">
        <v>74</v>
      </c>
      <c r="U72" s="53" t="s">
        <v>163</v>
      </c>
    </row>
    <row r="73" spans="1:23" ht="77.25" thickBot="1" x14ac:dyDescent="0.3">
      <c r="A73" s="4"/>
      <c r="B73" s="300"/>
      <c r="C73" s="290"/>
      <c r="D73" s="230"/>
      <c r="E73" s="282"/>
      <c r="F73" s="285"/>
      <c r="G73" s="20">
        <v>20</v>
      </c>
      <c r="H73" s="224" t="s">
        <v>41</v>
      </c>
      <c r="I73" s="288"/>
      <c r="J73" s="54"/>
      <c r="K73" s="54" t="s">
        <v>57</v>
      </c>
      <c r="L73" s="55">
        <f t="shared" si="2"/>
        <v>0</v>
      </c>
      <c r="M73" s="353"/>
      <c r="N73" s="353"/>
      <c r="O73" s="376"/>
      <c r="P73" s="408"/>
      <c r="Q73" s="170"/>
      <c r="R73" s="196" t="s">
        <v>14</v>
      </c>
      <c r="S73" s="58"/>
      <c r="T73" s="58" t="s">
        <v>74</v>
      </c>
      <c r="U73" s="59" t="s">
        <v>167</v>
      </c>
    </row>
    <row r="74" spans="1:23" ht="47.25" customHeight="1" x14ac:dyDescent="0.25">
      <c r="A74" s="5"/>
      <c r="B74" s="274" t="s">
        <v>56</v>
      </c>
      <c r="C74" s="276">
        <v>5</v>
      </c>
      <c r="D74" s="310" t="s">
        <v>56</v>
      </c>
      <c r="E74" s="319" t="s">
        <v>43</v>
      </c>
      <c r="F74" s="371">
        <v>100</v>
      </c>
      <c r="G74" s="118">
        <v>50</v>
      </c>
      <c r="H74" s="66" t="s">
        <v>137</v>
      </c>
      <c r="I74" s="373" t="s">
        <v>44</v>
      </c>
      <c r="J74" s="187"/>
      <c r="K74" s="41" t="s">
        <v>57</v>
      </c>
      <c r="L74" s="42">
        <f t="shared" si="2"/>
        <v>0</v>
      </c>
      <c r="M74" s="354">
        <f>L74+L75</f>
        <v>0</v>
      </c>
      <c r="N74" s="354">
        <f>((L74+L75)*F74)/100</f>
        <v>0</v>
      </c>
      <c r="O74" s="375">
        <f>(N74*C74)/100</f>
        <v>0</v>
      </c>
      <c r="P74" s="405" t="s">
        <v>192</v>
      </c>
      <c r="Q74" s="70"/>
      <c r="R74" s="153" t="s">
        <v>14</v>
      </c>
      <c r="S74" s="80"/>
      <c r="T74" s="80" t="s">
        <v>14</v>
      </c>
      <c r="U74" s="49" t="s">
        <v>167</v>
      </c>
    </row>
    <row r="75" spans="1:23" ht="78" customHeight="1" thickBot="1" x14ac:dyDescent="0.3">
      <c r="B75" s="275"/>
      <c r="C75" s="277"/>
      <c r="D75" s="311"/>
      <c r="E75" s="320"/>
      <c r="F75" s="372"/>
      <c r="G75" s="119">
        <v>50</v>
      </c>
      <c r="H75" s="94" t="s">
        <v>124</v>
      </c>
      <c r="I75" s="374"/>
      <c r="J75" s="188"/>
      <c r="K75" s="120" t="s">
        <v>57</v>
      </c>
      <c r="L75" s="55">
        <f t="shared" si="2"/>
        <v>0</v>
      </c>
      <c r="M75" s="353"/>
      <c r="N75" s="353"/>
      <c r="O75" s="376"/>
      <c r="P75" s="406"/>
      <c r="Q75" s="171"/>
      <c r="R75" s="57" t="s">
        <v>14</v>
      </c>
      <c r="S75" s="58"/>
      <c r="T75" s="58" t="s">
        <v>14</v>
      </c>
      <c r="U75" s="59" t="s">
        <v>167</v>
      </c>
    </row>
    <row r="76" spans="1:23" ht="51" hidden="1" customHeight="1" x14ac:dyDescent="0.25">
      <c r="B76" s="234" t="s">
        <v>58</v>
      </c>
      <c r="C76" s="269">
        <v>5</v>
      </c>
      <c r="D76" s="231" t="s">
        <v>55</v>
      </c>
      <c r="E76" s="312" t="s">
        <v>138</v>
      </c>
      <c r="F76" s="301">
        <v>50</v>
      </c>
      <c r="G76" s="18">
        <v>20</v>
      </c>
      <c r="H76" s="103" t="s">
        <v>149</v>
      </c>
      <c r="I76" s="316" t="s">
        <v>150</v>
      </c>
      <c r="J76" s="121"/>
      <c r="K76" s="121" t="s">
        <v>14</v>
      </c>
      <c r="L76" s="122">
        <f t="shared" si="2"/>
        <v>0</v>
      </c>
      <c r="M76" s="366">
        <f>SUM(L76:L82)</f>
        <v>0</v>
      </c>
      <c r="N76" s="363">
        <f>(SUM(L76:L82)*F76)/100</f>
        <v>0</v>
      </c>
      <c r="O76" s="366">
        <f>(SUM(N76:N88)*C76)/100</f>
        <v>0</v>
      </c>
      <c r="P76" s="48"/>
      <c r="Q76" s="48"/>
      <c r="R76" s="48" t="s">
        <v>14</v>
      </c>
      <c r="S76" s="80"/>
      <c r="T76" s="80" t="s">
        <v>14</v>
      </c>
      <c r="U76" s="49"/>
    </row>
    <row r="77" spans="1:23" ht="44.25" hidden="1" customHeight="1" x14ac:dyDescent="0.25">
      <c r="B77" s="235"/>
      <c r="C77" s="270"/>
      <c r="D77" s="232"/>
      <c r="E77" s="313"/>
      <c r="F77" s="302"/>
      <c r="G77" s="17">
        <v>10</v>
      </c>
      <c r="H77" s="123" t="s">
        <v>139</v>
      </c>
      <c r="I77" s="317"/>
      <c r="J77" s="124"/>
      <c r="K77" s="124" t="s">
        <v>14</v>
      </c>
      <c r="L77" s="125">
        <f t="shared" si="2"/>
        <v>0</v>
      </c>
      <c r="M77" s="367"/>
      <c r="N77" s="364"/>
      <c r="O77" s="367"/>
      <c r="P77" s="70"/>
      <c r="Q77" s="70"/>
      <c r="R77" s="52" t="s">
        <v>14</v>
      </c>
      <c r="S77" s="81"/>
      <c r="T77" s="81" t="s">
        <v>14</v>
      </c>
      <c r="U77" s="73"/>
      <c r="V77" s="6" t="s">
        <v>42</v>
      </c>
      <c r="W77" s="6" t="s">
        <v>45</v>
      </c>
    </row>
    <row r="78" spans="1:23" ht="48.75" hidden="1" customHeight="1" x14ac:dyDescent="0.25">
      <c r="B78" s="235"/>
      <c r="C78" s="270"/>
      <c r="D78" s="232"/>
      <c r="E78" s="313"/>
      <c r="F78" s="302"/>
      <c r="G78" s="17">
        <v>10</v>
      </c>
      <c r="H78" s="123" t="s">
        <v>46</v>
      </c>
      <c r="I78" s="317"/>
      <c r="J78" s="124"/>
      <c r="K78" s="124" t="s">
        <v>14</v>
      </c>
      <c r="L78" s="125">
        <f t="shared" si="2"/>
        <v>0</v>
      </c>
      <c r="M78" s="367"/>
      <c r="N78" s="364"/>
      <c r="O78" s="367"/>
      <c r="P78" s="70"/>
      <c r="Q78" s="70"/>
      <c r="R78" s="52" t="s">
        <v>14</v>
      </c>
      <c r="S78" s="81"/>
      <c r="T78" s="81" t="s">
        <v>14</v>
      </c>
      <c r="U78" s="126"/>
      <c r="V78" s="7">
        <v>1</v>
      </c>
      <c r="W78" s="7">
        <v>0</v>
      </c>
    </row>
    <row r="79" spans="1:23" ht="51.75" hidden="1" customHeight="1" x14ac:dyDescent="0.25">
      <c r="B79" s="235"/>
      <c r="C79" s="270"/>
      <c r="D79" s="232"/>
      <c r="E79" s="314"/>
      <c r="F79" s="302"/>
      <c r="G79" s="17">
        <v>10</v>
      </c>
      <c r="H79" s="123" t="s">
        <v>47</v>
      </c>
      <c r="I79" s="317"/>
      <c r="J79" s="127"/>
      <c r="K79" s="127" t="s">
        <v>14</v>
      </c>
      <c r="L79" s="125">
        <f t="shared" si="2"/>
        <v>0</v>
      </c>
      <c r="M79" s="367"/>
      <c r="N79" s="364"/>
      <c r="O79" s="367"/>
      <c r="P79" s="75"/>
      <c r="Q79" s="75"/>
      <c r="R79" s="76" t="s">
        <v>14</v>
      </c>
      <c r="S79" s="77"/>
      <c r="T79" s="77" t="s">
        <v>14</v>
      </c>
      <c r="U79" s="78"/>
      <c r="V79" s="7"/>
      <c r="W79" s="7"/>
    </row>
    <row r="80" spans="1:23" ht="52.5" hidden="1" customHeight="1" x14ac:dyDescent="0.25">
      <c r="B80" s="235"/>
      <c r="C80" s="270"/>
      <c r="D80" s="232"/>
      <c r="E80" s="314"/>
      <c r="F80" s="302"/>
      <c r="G80" s="17">
        <v>10</v>
      </c>
      <c r="H80" s="123" t="s">
        <v>48</v>
      </c>
      <c r="I80" s="317"/>
      <c r="J80" s="127"/>
      <c r="K80" s="127" t="s">
        <v>14</v>
      </c>
      <c r="L80" s="125">
        <f t="shared" ref="L80:L88" si="3">IF(K80="SI",G80,0)</f>
        <v>0</v>
      </c>
      <c r="M80" s="367"/>
      <c r="N80" s="364"/>
      <c r="O80" s="367"/>
      <c r="P80" s="75"/>
      <c r="Q80" s="75"/>
      <c r="R80" s="76" t="s">
        <v>14</v>
      </c>
      <c r="S80" s="77"/>
      <c r="T80" s="77" t="s">
        <v>14</v>
      </c>
      <c r="U80" s="78"/>
      <c r="V80" s="7"/>
      <c r="W80" s="7"/>
    </row>
    <row r="81" spans="2:23" ht="51" hidden="1" customHeight="1" x14ac:dyDescent="0.25">
      <c r="B81" s="235"/>
      <c r="C81" s="270"/>
      <c r="D81" s="232"/>
      <c r="E81" s="314"/>
      <c r="F81" s="302"/>
      <c r="G81" s="17">
        <v>20</v>
      </c>
      <c r="H81" s="123" t="s">
        <v>140</v>
      </c>
      <c r="I81" s="317"/>
      <c r="J81" s="127"/>
      <c r="K81" s="127" t="s">
        <v>14</v>
      </c>
      <c r="L81" s="125">
        <f t="shared" si="3"/>
        <v>0</v>
      </c>
      <c r="M81" s="367"/>
      <c r="N81" s="364"/>
      <c r="O81" s="367"/>
      <c r="P81" s="75"/>
      <c r="Q81" s="75"/>
      <c r="R81" s="76" t="s">
        <v>14</v>
      </c>
      <c r="S81" s="77"/>
      <c r="T81" s="77" t="s">
        <v>14</v>
      </c>
      <c r="U81" s="78"/>
      <c r="V81" s="7"/>
      <c r="W81" s="7"/>
    </row>
    <row r="82" spans="2:23" ht="54" hidden="1" customHeight="1" thickBot="1" x14ac:dyDescent="0.3">
      <c r="B82" s="236"/>
      <c r="C82" s="270"/>
      <c r="D82" s="233"/>
      <c r="E82" s="315"/>
      <c r="F82" s="303"/>
      <c r="G82" s="114">
        <v>20</v>
      </c>
      <c r="H82" s="94" t="s">
        <v>141</v>
      </c>
      <c r="I82" s="318"/>
      <c r="J82" s="128"/>
      <c r="K82" s="128" t="s">
        <v>14</v>
      </c>
      <c r="L82" s="129">
        <f t="shared" si="3"/>
        <v>0</v>
      </c>
      <c r="M82" s="368"/>
      <c r="N82" s="365"/>
      <c r="O82" s="367"/>
      <c r="P82" s="130"/>
      <c r="Q82" s="130"/>
      <c r="R82" s="57" t="s">
        <v>14</v>
      </c>
      <c r="S82" s="58"/>
      <c r="T82" s="58" t="s">
        <v>14</v>
      </c>
      <c r="U82" s="131"/>
      <c r="V82" s="7">
        <v>1</v>
      </c>
      <c r="W82" s="7">
        <v>1</v>
      </c>
    </row>
    <row r="83" spans="2:23" ht="409.5" hidden="1" customHeight="1" thickBot="1" x14ac:dyDescent="0.3">
      <c r="B83" s="304" t="s">
        <v>58</v>
      </c>
      <c r="C83" s="270"/>
      <c r="D83" s="234" t="s">
        <v>55</v>
      </c>
      <c r="E83" s="254" t="s">
        <v>142</v>
      </c>
      <c r="F83" s="360">
        <v>50</v>
      </c>
      <c r="G83" s="15">
        <v>25</v>
      </c>
      <c r="H83" s="156" t="s">
        <v>152</v>
      </c>
      <c r="I83" s="307" t="s">
        <v>49</v>
      </c>
      <c r="J83" s="68"/>
      <c r="K83" s="68" t="s">
        <v>14</v>
      </c>
      <c r="L83" s="42">
        <f t="shared" si="3"/>
        <v>0</v>
      </c>
      <c r="M83" s="354">
        <f>SUM(L83:L88)</f>
        <v>0</v>
      </c>
      <c r="N83" s="366">
        <f>(SUM(L83:L88)*F83)/100</f>
        <v>0</v>
      </c>
      <c r="O83" s="367"/>
      <c r="P83" s="48"/>
      <c r="Q83" s="48"/>
      <c r="R83" s="48" t="s">
        <v>14</v>
      </c>
      <c r="S83" s="80"/>
      <c r="T83" s="80" t="s">
        <v>14</v>
      </c>
      <c r="U83" s="49"/>
      <c r="V83" s="7"/>
      <c r="W83" s="7"/>
    </row>
    <row r="84" spans="2:23" ht="333" hidden="1" customHeight="1" thickBot="1" x14ac:dyDescent="0.3">
      <c r="B84" s="305"/>
      <c r="C84" s="270"/>
      <c r="D84" s="235"/>
      <c r="E84" s="255"/>
      <c r="F84" s="361"/>
      <c r="G84" s="16">
        <v>15</v>
      </c>
      <c r="H84" s="69" t="s">
        <v>79</v>
      </c>
      <c r="I84" s="308"/>
      <c r="J84" s="51"/>
      <c r="K84" s="51" t="s">
        <v>14</v>
      </c>
      <c r="L84" s="47">
        <f t="shared" si="3"/>
        <v>0</v>
      </c>
      <c r="M84" s="352"/>
      <c r="N84" s="367"/>
      <c r="O84" s="367"/>
      <c r="P84" s="132"/>
      <c r="Q84" s="132"/>
      <c r="R84" s="133" t="s">
        <v>14</v>
      </c>
      <c r="S84" s="134"/>
      <c r="T84" s="134"/>
      <c r="U84" s="135"/>
      <c r="V84" s="7"/>
      <c r="W84" s="7"/>
    </row>
    <row r="85" spans="2:23" ht="307.5" hidden="1" customHeight="1" thickBot="1" x14ac:dyDescent="0.3">
      <c r="B85" s="305"/>
      <c r="C85" s="270"/>
      <c r="D85" s="235"/>
      <c r="E85" s="255"/>
      <c r="F85" s="361"/>
      <c r="G85" s="16">
        <v>15</v>
      </c>
      <c r="H85" s="69" t="s">
        <v>80</v>
      </c>
      <c r="I85" s="308"/>
      <c r="J85" s="51"/>
      <c r="K85" s="51" t="s">
        <v>14</v>
      </c>
      <c r="L85" s="47">
        <f t="shared" si="3"/>
        <v>0</v>
      </c>
      <c r="M85" s="352"/>
      <c r="N85" s="367"/>
      <c r="O85" s="367"/>
      <c r="P85" s="70"/>
      <c r="Q85" s="70"/>
      <c r="R85" s="71" t="s">
        <v>14</v>
      </c>
      <c r="S85" s="72"/>
      <c r="T85" s="72" t="s">
        <v>14</v>
      </c>
      <c r="U85" s="73" t="s">
        <v>143</v>
      </c>
      <c r="V85" s="7"/>
      <c r="W85" s="7"/>
    </row>
    <row r="86" spans="2:23" ht="154.5" hidden="1" thickBot="1" x14ac:dyDescent="0.3">
      <c r="B86" s="305"/>
      <c r="C86" s="270"/>
      <c r="D86" s="235"/>
      <c r="E86" s="255"/>
      <c r="F86" s="361"/>
      <c r="G86" s="18">
        <v>15</v>
      </c>
      <c r="H86" s="167" t="s">
        <v>125</v>
      </c>
      <c r="I86" s="308"/>
      <c r="J86" s="74"/>
      <c r="K86" s="74" t="s">
        <v>14</v>
      </c>
      <c r="L86" s="47">
        <f t="shared" si="3"/>
        <v>0</v>
      </c>
      <c r="M86" s="352"/>
      <c r="N86" s="367"/>
      <c r="O86" s="367"/>
      <c r="P86" s="75"/>
      <c r="Q86" s="75"/>
      <c r="R86" s="76" t="s">
        <v>14</v>
      </c>
      <c r="S86" s="77"/>
      <c r="T86" s="77" t="s">
        <v>14</v>
      </c>
      <c r="U86" s="78">
        <v>1</v>
      </c>
      <c r="V86" s="7">
        <v>1</v>
      </c>
      <c r="W86" s="7">
        <v>0</v>
      </c>
    </row>
    <row r="87" spans="2:23" ht="129" hidden="1" thickBot="1" x14ac:dyDescent="0.3">
      <c r="B87" s="306"/>
      <c r="C87" s="270"/>
      <c r="D87" s="236"/>
      <c r="E87" s="256"/>
      <c r="F87" s="361"/>
      <c r="G87" s="166">
        <v>15</v>
      </c>
      <c r="H87" s="168" t="s">
        <v>81</v>
      </c>
      <c r="I87" s="309"/>
      <c r="J87" s="170"/>
      <c r="K87" s="170" t="s">
        <v>14</v>
      </c>
      <c r="L87" s="125">
        <f t="shared" si="3"/>
        <v>0</v>
      </c>
      <c r="M87" s="352"/>
      <c r="N87" s="367"/>
      <c r="O87" s="367"/>
      <c r="P87" s="75"/>
      <c r="Q87" s="75"/>
      <c r="R87" s="75" t="s">
        <v>14</v>
      </c>
      <c r="S87" s="170"/>
      <c r="T87" s="170" t="s">
        <v>14</v>
      </c>
      <c r="U87" s="173"/>
      <c r="V87" s="7">
        <v>0</v>
      </c>
      <c r="W87" s="7">
        <v>1</v>
      </c>
    </row>
    <row r="88" spans="2:23" ht="407.25" hidden="1" customHeight="1" thickBot="1" x14ac:dyDescent="0.3">
      <c r="B88" s="157" t="s">
        <v>58</v>
      </c>
      <c r="C88" s="271"/>
      <c r="D88" s="159" t="s">
        <v>55</v>
      </c>
      <c r="E88" s="158" t="s">
        <v>142</v>
      </c>
      <c r="F88" s="362"/>
      <c r="G88" s="136">
        <v>15</v>
      </c>
      <c r="H88" s="137" t="s">
        <v>82</v>
      </c>
      <c r="I88" s="82" t="s">
        <v>49</v>
      </c>
      <c r="J88" s="169"/>
      <c r="K88" s="169" t="s">
        <v>14</v>
      </c>
      <c r="L88" s="55">
        <f t="shared" si="3"/>
        <v>0</v>
      </c>
      <c r="M88" s="353"/>
      <c r="N88" s="368"/>
      <c r="O88" s="368"/>
      <c r="P88" s="130"/>
      <c r="Q88" s="130"/>
      <c r="R88" s="57" t="s">
        <v>14</v>
      </c>
      <c r="S88" s="199"/>
      <c r="T88" s="79" t="s">
        <v>14</v>
      </c>
      <c r="U88" s="172">
        <v>0</v>
      </c>
      <c r="V88" s="7">
        <v>1</v>
      </c>
      <c r="W88" s="7">
        <v>1</v>
      </c>
    </row>
    <row r="89" spans="2:23" ht="26.25" customHeight="1" x14ac:dyDescent="0.25">
      <c r="D89" s="28"/>
      <c r="E89" s="29"/>
      <c r="F89" s="30"/>
      <c r="G89" s="30"/>
      <c r="H89" s="7"/>
      <c r="K89" s="8"/>
      <c r="L89" s="8"/>
      <c r="M89" s="8"/>
      <c r="N89" s="31" t="s">
        <v>71</v>
      </c>
      <c r="O89" s="31">
        <f>SUM(O3:O88)</f>
        <v>39.6</v>
      </c>
      <c r="P89" s="7"/>
      <c r="Q89" s="7"/>
      <c r="R89" s="7"/>
      <c r="S89" s="7"/>
      <c r="T89" s="7"/>
      <c r="U89" s="7"/>
      <c r="V89" s="7"/>
      <c r="W89" s="7"/>
    </row>
    <row r="90" spans="2:23" x14ac:dyDescent="0.25">
      <c r="B90" s="211"/>
      <c r="C90" s="211"/>
      <c r="D90" s="28"/>
      <c r="E90" s="211"/>
    </row>
    <row r="91" spans="2:23" ht="51" x14ac:dyDescent="0.25">
      <c r="B91" s="211"/>
      <c r="C91" s="211"/>
      <c r="D91" s="28" t="s">
        <v>14</v>
      </c>
      <c r="E91" s="211"/>
    </row>
    <row r="92" spans="2:23" x14ac:dyDescent="0.25">
      <c r="B92" s="211"/>
      <c r="C92" s="211"/>
      <c r="D92" s="28" t="s">
        <v>12</v>
      </c>
      <c r="E92" s="211"/>
    </row>
    <row r="93" spans="2:23" x14ac:dyDescent="0.25">
      <c r="B93" s="212"/>
      <c r="C93" s="211"/>
      <c r="D93" s="28" t="s">
        <v>57</v>
      </c>
      <c r="E93" s="211"/>
    </row>
    <row r="94" spans="2:23" x14ac:dyDescent="0.25">
      <c r="B94" s="211"/>
      <c r="C94" s="211"/>
      <c r="D94" s="28"/>
      <c r="E94" s="211"/>
    </row>
    <row r="95" spans="2:23" x14ac:dyDescent="0.25">
      <c r="B95" s="211"/>
      <c r="C95" s="211"/>
      <c r="D95" s="28"/>
      <c r="E95" s="211"/>
    </row>
    <row r="96" spans="2:23" ht="51" x14ac:dyDescent="0.25">
      <c r="B96" s="211"/>
      <c r="C96" s="211"/>
      <c r="D96" s="28" t="s">
        <v>14</v>
      </c>
      <c r="E96" s="211"/>
    </row>
    <row r="97" spans="2:5" ht="127.5" x14ac:dyDescent="0.25">
      <c r="B97" s="211"/>
      <c r="C97" s="211"/>
      <c r="D97" s="28" t="s">
        <v>66</v>
      </c>
      <c r="E97" s="211"/>
    </row>
    <row r="98" spans="2:5" ht="102" x14ac:dyDescent="0.25">
      <c r="B98" s="211"/>
      <c r="C98" s="211"/>
      <c r="D98" s="28" t="s">
        <v>67</v>
      </c>
      <c r="E98" s="211"/>
    </row>
    <row r="99" spans="2:5" x14ac:dyDescent="0.25">
      <c r="B99" s="211"/>
      <c r="C99" s="211"/>
      <c r="D99" s="28" t="s">
        <v>68</v>
      </c>
      <c r="E99" s="211"/>
    </row>
    <row r="100" spans="2:5" x14ac:dyDescent="0.25">
      <c r="B100" s="211"/>
      <c r="C100" s="211"/>
      <c r="D100" s="28"/>
      <c r="E100" s="211"/>
    </row>
    <row r="101" spans="2:5" x14ac:dyDescent="0.25">
      <c r="B101" s="211"/>
      <c r="C101" s="211"/>
      <c r="D101" s="28"/>
      <c r="E101" s="211"/>
    </row>
    <row r="102" spans="2:5" ht="51" x14ac:dyDescent="0.25">
      <c r="B102" s="211"/>
      <c r="C102" s="211"/>
      <c r="D102" s="28" t="s">
        <v>14</v>
      </c>
      <c r="E102" s="211"/>
    </row>
    <row r="103" spans="2:5" ht="102" x14ac:dyDescent="0.25">
      <c r="B103" s="211"/>
      <c r="C103" s="211"/>
      <c r="D103" s="28" t="s">
        <v>74</v>
      </c>
      <c r="E103" s="211"/>
    </row>
    <row r="104" spans="2:5" ht="76.5" x14ac:dyDescent="0.25">
      <c r="B104" s="211"/>
      <c r="C104" s="211"/>
      <c r="D104" s="28" t="s">
        <v>75</v>
      </c>
      <c r="E104" s="211"/>
    </row>
    <row r="105" spans="2:5" ht="102" x14ac:dyDescent="0.25">
      <c r="B105" s="211"/>
      <c r="C105" s="211"/>
      <c r="D105" s="28" t="s">
        <v>76</v>
      </c>
      <c r="E105" s="211"/>
    </row>
    <row r="106" spans="2:5" x14ac:dyDescent="0.25">
      <c r="B106" s="211"/>
      <c r="C106" s="211"/>
      <c r="D106" s="28"/>
      <c r="E106" s="211"/>
    </row>
    <row r="107" spans="2:5" x14ac:dyDescent="0.25">
      <c r="B107" s="211"/>
      <c r="C107" s="211"/>
      <c r="D107" s="28"/>
      <c r="E107" s="211"/>
    </row>
  </sheetData>
  <protectedRanges>
    <protectedRange sqref="J51:J73 K2:U75" name="Rango1"/>
  </protectedRanges>
  <mergeCells count="115">
    <mergeCell ref="U39:U42"/>
    <mergeCell ref="U43:U50"/>
    <mergeCell ref="P3:P12"/>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F74:F75"/>
    <mergeCell ref="I74:I75"/>
    <mergeCell ref="N74:N75"/>
    <mergeCell ref="O74:O75"/>
    <mergeCell ref="M74:M75"/>
    <mergeCell ref="N20:N24"/>
    <mergeCell ref="M20:M24"/>
    <mergeCell ref="M25:M30"/>
    <mergeCell ref="N31:N34"/>
    <mergeCell ref="I55:I59"/>
    <mergeCell ref="F55:F56"/>
    <mergeCell ref="F20:F24"/>
    <mergeCell ref="I20:I24"/>
    <mergeCell ref="N25:N30"/>
    <mergeCell ref="M31:M34"/>
    <mergeCell ref="M35:M42"/>
    <mergeCell ref="M43:M54"/>
    <mergeCell ref="I51:I5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D74:D75"/>
    <mergeCell ref="E76:E82"/>
    <mergeCell ref="I76:I82"/>
    <mergeCell ref="E74:E75"/>
    <mergeCell ref="B3:B19"/>
    <mergeCell ref="D25:D38"/>
    <mergeCell ref="D39:D54"/>
    <mergeCell ref="D57:D59"/>
    <mergeCell ref="D76:D82"/>
    <mergeCell ref="D83:D87"/>
    <mergeCell ref="E15:E19"/>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61</xdr:row>
                <xdr:rowOff>400050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16</xdr:col>
                <xdr:colOff>0</xdr:colOff>
                <xdr:row>51</xdr:row>
                <xdr:rowOff>342900</xdr:rowOff>
              </from>
              <to>
                <xdr:col>16</xdr:col>
                <xdr:colOff>3714750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16</xdr:col>
                <xdr:colOff>0</xdr:colOff>
                <xdr:row>50</xdr:row>
                <xdr:rowOff>85725</xdr:rowOff>
              </from>
              <to>
                <xdr:col>18</xdr:col>
                <xdr:colOff>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61</xdr:row>
                <xdr:rowOff>66675</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54</xdr:row>
                <xdr:rowOff>647700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28</xdr:row>
                <xdr:rowOff>581025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16</xdr:col>
                <xdr:colOff>0</xdr:colOff>
                <xdr:row>8</xdr:row>
                <xdr:rowOff>76200</xdr:rowOff>
              </from>
              <to>
                <xdr:col>16</xdr:col>
                <xdr:colOff>3695700</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16</xdr:col>
                <xdr:colOff>0</xdr:colOff>
                <xdr:row>9</xdr:row>
                <xdr:rowOff>95250</xdr:rowOff>
              </from>
              <to>
                <xdr:col>16</xdr:col>
                <xdr:colOff>3695700</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16</xdr:col>
                <xdr:colOff>0</xdr:colOff>
                <xdr:row>10</xdr:row>
                <xdr:rowOff>114300</xdr:rowOff>
              </from>
              <to>
                <xdr:col>16</xdr:col>
                <xdr:colOff>3695700</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16</xdr:col>
                <xdr:colOff>0</xdr:colOff>
                <xdr:row>11</xdr:row>
                <xdr:rowOff>133350</xdr:rowOff>
              </from>
              <to>
                <xdr:col>16</xdr:col>
                <xdr:colOff>3695700</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16</xdr:col>
                <xdr:colOff>0</xdr:colOff>
                <xdr:row>12</xdr:row>
                <xdr:rowOff>152400</xdr:rowOff>
              </from>
              <to>
                <xdr:col>16</xdr:col>
                <xdr:colOff>3695700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16</xdr:col>
                <xdr:colOff>0</xdr:colOff>
                <xdr:row>13</xdr:row>
                <xdr:rowOff>466725</xdr:rowOff>
              </from>
              <to>
                <xdr:col>16</xdr:col>
                <xdr:colOff>3705225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16</xdr:col>
                <xdr:colOff>0</xdr:colOff>
                <xdr:row>14</xdr:row>
                <xdr:rowOff>85725</xdr:rowOff>
              </from>
              <to>
                <xdr:col>16</xdr:col>
                <xdr:colOff>3705225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16</xdr:col>
                <xdr:colOff>0</xdr:colOff>
                <xdr:row>15</xdr:row>
                <xdr:rowOff>85725</xdr:rowOff>
              </from>
              <to>
                <xdr:col>16</xdr:col>
                <xdr:colOff>3714750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16</xdr:col>
                <xdr:colOff>0</xdr:colOff>
                <xdr:row>16</xdr:row>
                <xdr:rowOff>123825</xdr:rowOff>
              </from>
              <to>
                <xdr:col>16</xdr:col>
                <xdr:colOff>3705225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16</xdr:col>
                <xdr:colOff>0</xdr:colOff>
                <xdr:row>17</xdr:row>
                <xdr:rowOff>276225</xdr:rowOff>
              </from>
              <to>
                <xdr:col>16</xdr:col>
                <xdr:colOff>3714750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16</xdr:col>
                <xdr:colOff>0</xdr:colOff>
                <xdr:row>18</xdr:row>
                <xdr:rowOff>295275</xdr:rowOff>
              </from>
              <to>
                <xdr:col>16</xdr:col>
                <xdr:colOff>3714750</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16</xdr:col>
                <xdr:colOff>0</xdr:colOff>
                <xdr:row>19</xdr:row>
                <xdr:rowOff>66675</xdr:rowOff>
              </from>
              <to>
                <xdr:col>16</xdr:col>
                <xdr:colOff>3714750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16</xdr:col>
                <xdr:colOff>0</xdr:colOff>
                <xdr:row>20</xdr:row>
                <xdr:rowOff>504825</xdr:rowOff>
              </from>
              <to>
                <xdr:col>18</xdr:col>
                <xdr:colOff>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16</xdr:col>
                <xdr:colOff>0</xdr:colOff>
                <xdr:row>21</xdr:row>
                <xdr:rowOff>228600</xdr:rowOff>
              </from>
              <to>
                <xdr:col>16</xdr:col>
                <xdr:colOff>3714750</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16</xdr:col>
                <xdr:colOff>0</xdr:colOff>
                <xdr:row>22</xdr:row>
                <xdr:rowOff>914400</xdr:rowOff>
              </from>
              <to>
                <xdr:col>16</xdr:col>
                <xdr:colOff>3714750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16</xdr:col>
                <xdr:colOff>0</xdr:colOff>
                <xdr:row>23</xdr:row>
                <xdr:rowOff>619125</xdr:rowOff>
              </from>
              <to>
                <xdr:col>16</xdr:col>
                <xdr:colOff>3714750</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16</xdr:col>
                <xdr:colOff>0</xdr:colOff>
                <xdr:row>24</xdr:row>
                <xdr:rowOff>304800</xdr:rowOff>
              </from>
              <to>
                <xdr:col>16</xdr:col>
                <xdr:colOff>3714750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16</xdr:col>
                <xdr:colOff>0</xdr:colOff>
                <xdr:row>25</xdr:row>
                <xdr:rowOff>180975</xdr:rowOff>
              </from>
              <to>
                <xdr:col>16</xdr:col>
                <xdr:colOff>3714750</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16</xdr:col>
                <xdr:colOff>0</xdr:colOff>
                <xdr:row>26</xdr:row>
                <xdr:rowOff>533400</xdr:rowOff>
              </from>
              <to>
                <xdr:col>16</xdr:col>
                <xdr:colOff>3714750</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16</xdr:col>
                <xdr:colOff>0</xdr:colOff>
                <xdr:row>27</xdr:row>
                <xdr:rowOff>266700</xdr:rowOff>
              </from>
              <to>
                <xdr:col>16</xdr:col>
                <xdr:colOff>3714750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16</xdr:col>
                <xdr:colOff>0</xdr:colOff>
                <xdr:row>28</xdr:row>
                <xdr:rowOff>38100</xdr:rowOff>
              </from>
              <to>
                <xdr:col>16</xdr:col>
                <xdr:colOff>3714750</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16</xdr:col>
                <xdr:colOff>0</xdr:colOff>
                <xdr:row>29</xdr:row>
                <xdr:rowOff>133350</xdr:rowOff>
              </from>
              <to>
                <xdr:col>16</xdr:col>
                <xdr:colOff>3714750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16</xdr:col>
                <xdr:colOff>0</xdr:colOff>
                <xdr:row>30</xdr:row>
                <xdr:rowOff>85725</xdr:rowOff>
              </from>
              <to>
                <xdr:col>16</xdr:col>
                <xdr:colOff>3714750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16</xdr:col>
                <xdr:colOff>0</xdr:colOff>
                <xdr:row>31</xdr:row>
                <xdr:rowOff>95250</xdr:rowOff>
              </from>
              <to>
                <xdr:col>18</xdr:col>
                <xdr:colOff>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16</xdr:col>
                <xdr:colOff>0</xdr:colOff>
                <xdr:row>32</xdr:row>
                <xdr:rowOff>85725</xdr:rowOff>
              </from>
              <to>
                <xdr:col>16</xdr:col>
                <xdr:colOff>3714750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16</xdr:col>
                <xdr:colOff>0</xdr:colOff>
                <xdr:row>33</xdr:row>
                <xdr:rowOff>304800</xdr:rowOff>
              </from>
              <to>
                <xdr:col>16</xdr:col>
                <xdr:colOff>3714750</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16</xdr:col>
                <xdr:colOff>0</xdr:colOff>
                <xdr:row>34</xdr:row>
                <xdr:rowOff>76200</xdr:rowOff>
              </from>
              <to>
                <xdr:col>16</xdr:col>
                <xdr:colOff>3714750</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16</xdr:col>
                <xdr:colOff>0</xdr:colOff>
                <xdr:row>35</xdr:row>
                <xdr:rowOff>123825</xdr:rowOff>
              </from>
              <to>
                <xdr:col>16</xdr:col>
                <xdr:colOff>3714750</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16</xdr:col>
                <xdr:colOff>0</xdr:colOff>
                <xdr:row>36</xdr:row>
                <xdr:rowOff>123825</xdr:rowOff>
              </from>
              <to>
                <xdr:col>16</xdr:col>
                <xdr:colOff>3714750</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16</xdr:col>
                <xdr:colOff>0</xdr:colOff>
                <xdr:row>37</xdr:row>
                <xdr:rowOff>57150</xdr:rowOff>
              </from>
              <to>
                <xdr:col>16</xdr:col>
                <xdr:colOff>3714750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16</xdr:col>
                <xdr:colOff>0</xdr:colOff>
                <xdr:row>38</xdr:row>
                <xdr:rowOff>390525</xdr:rowOff>
              </from>
              <to>
                <xdr:col>16</xdr:col>
                <xdr:colOff>3714750</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16</xdr:col>
                <xdr:colOff>0</xdr:colOff>
                <xdr:row>39</xdr:row>
                <xdr:rowOff>228600</xdr:rowOff>
              </from>
              <to>
                <xdr:col>16</xdr:col>
                <xdr:colOff>3714750</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16</xdr:col>
                <xdr:colOff>0</xdr:colOff>
                <xdr:row>40</xdr:row>
                <xdr:rowOff>57150</xdr:rowOff>
              </from>
              <to>
                <xdr:col>16</xdr:col>
                <xdr:colOff>3714750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16</xdr:col>
                <xdr:colOff>0</xdr:colOff>
                <xdr:row>41</xdr:row>
                <xdr:rowOff>57150</xdr:rowOff>
              </from>
              <to>
                <xdr:col>16</xdr:col>
                <xdr:colOff>3714750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16</xdr:col>
                <xdr:colOff>0</xdr:colOff>
                <xdr:row>42</xdr:row>
                <xdr:rowOff>95250</xdr:rowOff>
              </from>
              <to>
                <xdr:col>18</xdr:col>
                <xdr:colOff>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16</xdr:col>
                <xdr:colOff>0</xdr:colOff>
                <xdr:row>43</xdr:row>
                <xdr:rowOff>95250</xdr:rowOff>
              </from>
              <to>
                <xdr:col>16</xdr:col>
                <xdr:colOff>3714750</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16</xdr:col>
                <xdr:colOff>0</xdr:colOff>
                <xdr:row>44</xdr:row>
                <xdr:rowOff>123825</xdr:rowOff>
              </from>
              <to>
                <xdr:col>16</xdr:col>
                <xdr:colOff>3714750</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16</xdr:col>
                <xdr:colOff>0</xdr:colOff>
                <xdr:row>45</xdr:row>
                <xdr:rowOff>114300</xdr:rowOff>
              </from>
              <to>
                <xdr:col>16</xdr:col>
                <xdr:colOff>3714750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16</xdr:col>
                <xdr:colOff>0</xdr:colOff>
                <xdr:row>46</xdr:row>
                <xdr:rowOff>95250</xdr:rowOff>
              </from>
              <to>
                <xdr:col>16</xdr:col>
                <xdr:colOff>3714750</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16</xdr:col>
                <xdr:colOff>0</xdr:colOff>
                <xdr:row>47</xdr:row>
                <xdr:rowOff>228600</xdr:rowOff>
              </from>
              <to>
                <xdr:col>16</xdr:col>
                <xdr:colOff>3714750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16</xdr:col>
                <xdr:colOff>0</xdr:colOff>
                <xdr:row>48</xdr:row>
                <xdr:rowOff>333375</xdr:rowOff>
              </from>
              <to>
                <xdr:col>16</xdr:col>
                <xdr:colOff>3714750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16</xdr:col>
                <xdr:colOff>0</xdr:colOff>
                <xdr:row>49</xdr:row>
                <xdr:rowOff>361950</xdr:rowOff>
              </from>
              <to>
                <xdr:col>16</xdr:col>
                <xdr:colOff>3714750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16</xdr:col>
                <xdr:colOff>0</xdr:colOff>
                <xdr:row>60</xdr:row>
                <xdr:rowOff>219075</xdr:rowOff>
              </from>
              <to>
                <xdr:col>16</xdr:col>
                <xdr:colOff>3714750</xdr:colOff>
                <xdr:row>61</xdr:row>
                <xdr:rowOff>38100</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16</xdr:col>
                <xdr:colOff>0</xdr:colOff>
                <xdr:row>61</xdr:row>
                <xdr:rowOff>85725</xdr:rowOff>
              </from>
              <to>
                <xdr:col>16</xdr:col>
                <xdr:colOff>3714750</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16</xdr:col>
                <xdr:colOff>0</xdr:colOff>
                <xdr:row>62</xdr:row>
                <xdr:rowOff>76200</xdr:rowOff>
              </from>
              <to>
                <xdr:col>16</xdr:col>
                <xdr:colOff>3714750</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16</xdr:col>
                <xdr:colOff>0</xdr:colOff>
                <xdr:row>63</xdr:row>
                <xdr:rowOff>104775</xdr:rowOff>
              </from>
              <to>
                <xdr:col>16</xdr:col>
                <xdr:colOff>3714750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16</xdr:col>
                <xdr:colOff>0</xdr:colOff>
                <xdr:row>64</xdr:row>
                <xdr:rowOff>85725</xdr:rowOff>
              </from>
              <to>
                <xdr:col>16</xdr:col>
                <xdr:colOff>3714750</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16</xdr:col>
                <xdr:colOff>0</xdr:colOff>
                <xdr:row>65</xdr:row>
                <xdr:rowOff>95250</xdr:rowOff>
              </from>
              <to>
                <xdr:col>16</xdr:col>
                <xdr:colOff>3714750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16</xdr:col>
                <xdr:colOff>0</xdr:colOff>
                <xdr:row>67</xdr:row>
                <xdr:rowOff>114300</xdr:rowOff>
              </from>
              <to>
                <xdr:col>16</xdr:col>
                <xdr:colOff>3714750</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16</xdr:col>
                <xdr:colOff>0</xdr:colOff>
                <xdr:row>68</xdr:row>
                <xdr:rowOff>104775</xdr:rowOff>
              </from>
              <to>
                <xdr:col>16</xdr:col>
                <xdr:colOff>3714750</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16</xdr:col>
                <xdr:colOff>0</xdr:colOff>
                <xdr:row>69</xdr:row>
                <xdr:rowOff>85725</xdr:rowOff>
              </from>
              <to>
                <xdr:col>16</xdr:col>
                <xdr:colOff>3714750</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16</xdr:col>
                <xdr:colOff>0</xdr:colOff>
                <xdr:row>70</xdr:row>
                <xdr:rowOff>47625</xdr:rowOff>
              </from>
              <to>
                <xdr:col>16</xdr:col>
                <xdr:colOff>3714750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16</xdr:col>
                <xdr:colOff>0</xdr:colOff>
                <xdr:row>71</xdr:row>
                <xdr:rowOff>228600</xdr:rowOff>
              </from>
              <to>
                <xdr:col>16</xdr:col>
                <xdr:colOff>3714750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16</xdr:col>
                <xdr:colOff>0</xdr:colOff>
                <xdr:row>72</xdr:row>
                <xdr:rowOff>219075</xdr:rowOff>
              </from>
              <to>
                <xdr:col>16</xdr:col>
                <xdr:colOff>3705225</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16</xdr:col>
                <xdr:colOff>0</xdr:colOff>
                <xdr:row>73</xdr:row>
                <xdr:rowOff>95250</xdr:rowOff>
              </from>
              <to>
                <xdr:col>16</xdr:col>
                <xdr:colOff>3714750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16</xdr:col>
                <xdr:colOff>0</xdr:colOff>
                <xdr:row>74</xdr:row>
                <xdr:rowOff>133350</xdr:rowOff>
              </from>
              <to>
                <xdr:col>16</xdr:col>
                <xdr:colOff>3714750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16</xdr:col>
                <xdr:colOff>0</xdr:colOff>
                <xdr:row>88</xdr:row>
                <xdr:rowOff>0</xdr:rowOff>
              </from>
              <to>
                <xdr:col>16</xdr:col>
                <xdr:colOff>3714750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16</xdr:col>
                <xdr:colOff>0</xdr:colOff>
                <xdr:row>88</xdr:row>
                <xdr:rowOff>0</xdr:rowOff>
              </from>
              <to>
                <xdr:col>16</xdr:col>
                <xdr:colOff>3714750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16</xdr:col>
                <xdr:colOff>0</xdr:colOff>
                <xdr:row>88</xdr:row>
                <xdr:rowOff>0</xdr:rowOff>
              </from>
              <to>
                <xdr:col>16</xdr:col>
                <xdr:colOff>3705225</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16</xdr:col>
                <xdr:colOff>0</xdr:colOff>
                <xdr:row>88</xdr:row>
                <xdr:rowOff>0</xdr:rowOff>
              </from>
              <to>
                <xdr:col>16</xdr:col>
                <xdr:colOff>3705225</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16</xdr:col>
                <xdr:colOff>0</xdr:colOff>
                <xdr:row>88</xdr:row>
                <xdr:rowOff>0</xdr:rowOff>
              </from>
              <to>
                <xdr:col>16</xdr:col>
                <xdr:colOff>3705225</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16</xdr:col>
                <xdr:colOff>0</xdr:colOff>
                <xdr:row>88</xdr:row>
                <xdr:rowOff>0</xdr:rowOff>
              </from>
              <to>
                <xdr:col>16</xdr:col>
                <xdr:colOff>3714750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16</xdr:col>
                <xdr:colOff>0</xdr:colOff>
                <xdr:row>88</xdr:row>
                <xdr:rowOff>0</xdr:rowOff>
              </from>
              <to>
                <xdr:col>18</xdr:col>
                <xdr:colOff>9525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16</xdr:col>
                <xdr:colOff>0</xdr:colOff>
                <xdr:row>88</xdr:row>
                <xdr:rowOff>0</xdr:rowOff>
              </from>
              <to>
                <xdr:col>16</xdr:col>
                <xdr:colOff>3714750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16</xdr:col>
                <xdr:colOff>0</xdr:colOff>
                <xdr:row>88</xdr:row>
                <xdr:rowOff>0</xdr:rowOff>
              </from>
              <to>
                <xdr:col>18</xdr:col>
                <xdr:colOff>9525</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16</xdr:col>
                <xdr:colOff>0</xdr:colOff>
                <xdr:row>88</xdr:row>
                <xdr:rowOff>0</xdr:rowOff>
              </from>
              <to>
                <xdr:col>18</xdr:col>
                <xdr:colOff>0</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16</xdr:col>
                <xdr:colOff>0</xdr:colOff>
                <xdr:row>88</xdr:row>
                <xdr:rowOff>0</xdr:rowOff>
              </from>
              <to>
                <xdr:col>18</xdr:col>
                <xdr:colOff>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Y16" sqref="Y16"/>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57</v>
      </c>
    </row>
    <row r="6" spans="1:1" x14ac:dyDescent="0.25">
      <c r="A6" t="s">
        <v>65</v>
      </c>
    </row>
    <row r="7" spans="1:1" x14ac:dyDescent="0.25">
      <c r="A7" s="174" t="s">
        <v>14</v>
      </c>
    </row>
    <row r="8" spans="1:1" x14ac:dyDescent="0.25">
      <c r="A8" s="174" t="s">
        <v>66</v>
      </c>
    </row>
    <row r="9" spans="1:1" x14ac:dyDescent="0.25">
      <c r="A9" s="174" t="s">
        <v>67</v>
      </c>
    </row>
    <row r="10" spans="1:1" x14ac:dyDescent="0.25">
      <c r="A10" s="174" t="s">
        <v>68</v>
      </c>
    </row>
    <row r="11" spans="1:1" x14ac:dyDescent="0.25">
      <c r="A11" s="175"/>
    </row>
    <row r="12" spans="1:1" x14ac:dyDescent="0.25">
      <c r="A12" s="175"/>
    </row>
    <row r="13" spans="1:1" x14ac:dyDescent="0.25">
      <c r="A13" s="175" t="s">
        <v>73</v>
      </c>
    </row>
    <row r="14" spans="1:1" x14ac:dyDescent="0.25">
      <c r="A14" s="174" t="s">
        <v>14</v>
      </c>
    </row>
    <row r="15" spans="1:1" x14ac:dyDescent="0.25">
      <c r="A15" s="174" t="s">
        <v>74</v>
      </c>
    </row>
    <row r="16" spans="1:1" x14ac:dyDescent="0.25">
      <c r="A16" s="174" t="s">
        <v>75</v>
      </c>
    </row>
    <row r="17" spans="1:1" x14ac:dyDescent="0.25">
      <c r="A17" s="174" t="s">
        <v>76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2024-06-06T15:38:45Z</dcterms:modified>
</cp:coreProperties>
</file>