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Terminal de Transportes/"/>
    </mc:Choice>
  </mc:AlternateContent>
  <xr:revisionPtr revIDLastSave="24" documentId="8_{3F998B3D-5619-4596-A3F7-F087AF1EBCAC}" xr6:coauthVersionLast="47" xr6:coauthVersionMax="47" xr10:uidLastSave="{84A9EBD6-85A4-4127-B4FC-1C7826FEB21F}"/>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<sst xmlns="http://schemas.openxmlformats.org/spreadsheetml/2006/main" count="534" uniqueCount="182">
  <si>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</si>
  <si>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</si>
  <si>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</si>
  <si>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</si>
  <si>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</si>
  <si>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</si>
  <si>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</si>
  <si>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</si>
  <si>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</si>
  <si>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</si>
  <si>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</si>
  <si>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</si>
  <si>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</si>
  <si>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</si>
  <si>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</si>
  <si>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</si>
  <si>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</si>
  <si>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</si>
  <si>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</si>
  <si>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</si>
  <si>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</si>
  <si>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</si>
  <si>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</si>
  <si>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</si>
  <si>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</si>
  <si>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</si>
  <si>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</si>
  <si>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</si>
  <si>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</si>
  <si>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</si>
  <si>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</si>
  <si>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</si>
  <si>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</si>
  <si>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</si>
  <si>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</si>
  <si>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</si>
  <si>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</si>
  <si>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</si>
  <si>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</si>
  <si>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</si>
  <si>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</si>
  <si>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</si>
  <si>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</si>
  <si>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</si>
  <si>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</si>
  <si>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</si>
  <si>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</si>
  <si>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</si>
  <si>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</si>
  <si>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</si>
  <si>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</si>
  <si>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</si>
  <si>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</si>
  <si>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</si>
  <si>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</si>
  <si>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</si>
  <si>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</si>
  <si>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</si>
  <si>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</si>
  <si>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</si>
  <si>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</si>
  <si>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</si>
  <si>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</si>
  <si>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</si>
  <si>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</si>
  <si>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</si>
  <si>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</si>
  <si>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</si>
  <si>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</si>
  <si>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</si>
  <si>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</si>
  <si>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</si>
  <si>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</si>
  <si>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</si>
  <si>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</si>
  <si>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</si>
  <si>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</si>
  <si>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</si>
  <si>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</si>
  <si>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</si>
  <si>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</si>
  <si>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</si>
  <si>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</si>
  <si>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</si>
  <si>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</si>
  <si>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</si>
  <si>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</si>
  <si>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</si>
  <si>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</si>
  <si>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</si>
  <si>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</si>
  <si>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</si>
  <si>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</si>
  <si>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</si>
  <si>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</si>
  <si>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</si>
  <si>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</si>
  <si>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</si>
  <si>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</si>
  <si>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</si>
  <si>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</si>
  <si>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</si>
  <si>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</si>
  <si>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</si>
  <si>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</si>
  <si>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</si>
  <si>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</si>
  <si>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</si>
  <si>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</si>
  <si>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</si>
  <si>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</si>
  <si>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</si>
  <si>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</si>
  <si>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</si>
  <si>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</si>
  <si>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</si>
  <si>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</si>
  <si>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</si>
  <si>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</si>
  <si>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</si>
  <si>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</si>
  <si>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</si>
  <si>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</si>
  <si>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</si>
  <si>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</si>
  <si>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</si>
  <si>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</si>
  <si>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</si>
  <si>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</si>
  <si>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</si>
  <si>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</si>
  <si>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</si>
  <si>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</si>
  <si>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</si>
  <si>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</si>
  <si>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</si>
  <si>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</si>
  <si>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</si>
  <si>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</si>
  <si>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</si>
  <si>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</si>
  <si>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</si>
  <si>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</si>
  <si>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</si>
  <si>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</si>
  <si>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</si>
  <si>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</si>
  <si>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</si>
  <si>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</si>
  <si>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</si>
  <si>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</si>
  <si>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</si>
  <si>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</si>
  <si>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</si>
  <si>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</si>
  <si>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</si>
  <si>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</si>
  <si>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</si>
  <si>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</si>
  <si>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</si>
  <si>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</si>
  <si>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</si>
  <si>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</si>
  <si>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Corto Plazo</t>
  </si>
  <si>
    <t xml:space="preserve">Mediano Plazo </t>
  </si>
  <si>
    <t>Largo Plazo</t>
  </si>
  <si>
    <t>Mediano Plazo</t>
  </si>
  <si>
    <t>Corta Plazo</t>
  </si>
  <si>
    <t xml:space="preserve">Corto Plazo
</t>
  </si>
  <si>
    <t>NO APLICA</t>
  </si>
  <si>
    <t>09/08/2024: Política fue aprobada en el 2023 (Acta 02 del 2 de agosto de 2023)
PINAR: Fue actualizado en enero 2024.
PGD: Fue aprobado en el 2023, en la misma fecha del PINAR.
Están publicados en la página Web.
Fueron socializados a algunos jefes, pero al resto del personal no se les ha socializado.
2023: La politica esta elaborada mas no aprobada y se estan organizando planos, hojas de vida. El pinar esta elaborado más no está aprobado - EL PGD NO SE ENCUENTRA APROBADO POR EL COMITÉ -</t>
  </si>
  <si>
    <t>09/08/2024: Si sesionan, la última sesión fue en abril 2024, a pesar de que no se trataron temas de GD y archivo.
2023: Creado en 2021, creado por medio de la Resolución 113 de 2021, se realizo nueva resolución para ajustar Res 075 de 2022, aun no está aprobada.</t>
  </si>
  <si>
    <t>09/08/2024: Cuentan con un VUC, cuentan con correo para radicación, reciben radicaciones físicas y presenciales tanto para las comunicaciones oficiales, como las PQRS.
No cuentan con software.
Lo manejan en un Excel o con planillas físicas.
Manejan entre 400 y 500 radicados trimestralmente.
Tienen el proceso documentado.
En el año, se ha incumplido en aproximadamente 3 casos.
Se ha mejorado en los tiempos de respuesta, es un proceso de especial cuidado y seguimiento continuo.
2023: Hay un manual de cada jefatura en donde cada uno es responsable de dar respuesta.</t>
  </si>
  <si>
    <t>09/08/2023: En el 2023 se enviaron al CDABAQ a convalidación. 
2023: ACTA 004 DEL 16 DE DICIEMBRE DEL 2022</t>
  </si>
  <si>
    <t xml:space="preserve">09/08/2023: Para el proceso de empalme, se hizo entrega del FUID por cada área. Sin embargo, hay algunas áreas pendientes por actualizar.
Se realiza precisión de los nuevos formatos y la importancia de su socialización e implementación </t>
  </si>
  <si>
    <t>09/08/2024: Terminal de Transportes Existe desde 1993.
Desde el 2022 cuentan con TRD.
La Información del 2021 hacia atrás está totalmente inventariada, en un 95%. Hay un volumen pequeño que aún está pendiente por organizar.
No cuentan con TVD, pero tampoco con FDA.
Es importante validar el proceso  de valoracion.</t>
  </si>
  <si>
    <t xml:space="preserve">09/08/2024: De cara al proceso de empalme que se acaba de realizar por el cambio de administración, se avanzó en la organización de archivos de gestión.
Se elaborará un cronograma de Transferencias y un instructivo para realizarlas.
Historias laborales activas, las gestiona Talento Humano, las inactivas las gestiona Atención al Ciudadano y Gestión Documental.
</t>
  </si>
  <si>
    <t>09/08/2024: Se elaborará un cronograma de Transferencias y un instructivo para realizarlas.
Se encuentra en proceso de organización del archivo central</t>
  </si>
  <si>
    <t>09/08/2024: No se han avanzado. No cuentan con TVD, ni con TRD convalidadas
PREGUNTAR MIGUEL</t>
  </si>
  <si>
    <t xml:space="preserve">09/08/2024: No se han avanzado. No cuentan con TVD, ni con TRD convalidadas
</t>
  </si>
  <si>
    <t>SIC, Plan de Conservación y Plan de Preservación NO CUENTAN.</t>
  </si>
  <si>
    <t>09/08/2024: En el Plan de Capacitación Anual, no están incluidos temas de GD.
Se está diseñando un proceso de REINDUCCIÓN de tal manera en el que se incluyan los temas de GD y Archivo.
Se recomienda realizar los cursos autogestionables del AGN.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</si>
</sst>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4">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2" fillId="6" borderId="8" xfId="0" applyFont="1" applyFill="1" applyBorder="1" applyAlignment="1">
      <alignment horizontal="left" vertical="center" wrapText="1"/>
    </xf>
    <xf numFmtId="0" fontId="12" fillId="6" borderId="15" xfId="2" applyNumberFormat="1" applyFont="1" applyFill="1" applyBorder="1" applyAlignment="1">
      <alignment horizontal="left"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50</c:v>
                </c:pt>
                <c:pt idx="1">
                  <c:v>100</c:v>
                </c:pt>
                <c:pt idx="2">
                  <c:v>0</c:v>
                </c:pt>
                <c:pt idx="3">
                  <c:v>100</c:v>
                </c:pt>
                <c:pt idx="4">
                  <c:v>70</c:v>
                </c:pt>
                <c:pt idx="5">
                  <c:v>0</c:v>
                </c:pt>
                <c:pt idx="6">
                  <c:v>0</c:v>
                </c:pt>
                <c:pt idx="7">
                  <c:v>70</c:v>
                </c:pt>
                <c:pt idx="8">
                  <c:v>0</c:v>
                </c:pt>
                <c:pt idx="9">
                  <c:v>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30" zoomScale="40" zoomScaleNormal="40" zoomScaleSheetLayoutView="10" zoomScalePageLayoutView="33" workbookViewId="0">
      <selection activeCell="P35" sqref="P35:P38"/>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76" t="s">
        <v>80</v>
      </c>
      <c r="C1" s="376"/>
      <c r="D1" s="376"/>
      <c r="E1" s="376"/>
      <c r="F1" s="376"/>
      <c r="G1" s="376"/>
      <c r="H1" s="376"/>
      <c r="I1" s="376"/>
      <c r="J1" s="376"/>
      <c r="K1" s="376"/>
      <c r="L1" s="376"/>
      <c r="M1" s="376"/>
      <c r="N1" s="376"/>
      <c r="O1" s="376"/>
      <c r="P1" s="376"/>
      <c r="Q1" s="376"/>
      <c r="R1" s="376"/>
      <c r="S1" s="376"/>
      <c r="T1" s="376"/>
      <c r="U1" s="376"/>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158</v>
      </c>
      <c r="Q2" s="145" t="s">
        <v>74</v>
      </c>
      <c r="R2" s="145" t="s">
        <v>74</v>
      </c>
      <c r="S2" s="145" t="s">
        <v>85</v>
      </c>
      <c r="T2" s="145" t="s">
        <v>85</v>
      </c>
      <c r="U2" s="145" t="s">
        <v>128</v>
      </c>
      <c r="X2" s="216"/>
      <c r="Y2" s="29"/>
      <c r="Z2" s="29"/>
      <c r="AA2" s="29"/>
      <c r="AB2" s="29"/>
      <c r="AC2" s="29"/>
      <c r="AD2" s="29"/>
      <c r="AE2" s="29"/>
      <c r="AF2" s="29"/>
      <c r="AG2" s="29"/>
      <c r="AH2" s="29"/>
      <c r="AI2" s="29"/>
      <c r="AJ2" s="29"/>
      <c r="AK2" s="29"/>
      <c r="AL2" s="29"/>
    </row>
    <row r="3" spans="1:38" s="2" customFormat="1" ht="342" customHeight="1" thickBot="1" x14ac:dyDescent="0.3">
      <c r="A3" s="1"/>
      <c r="B3" s="219" t="s">
        <v>52</v>
      </c>
      <c r="C3" s="258">
        <v>30</v>
      </c>
      <c r="D3" s="222" t="s">
        <v>52</v>
      </c>
      <c r="E3" s="323" t="s">
        <v>71</v>
      </c>
      <c r="F3" s="326">
        <v>60</v>
      </c>
      <c r="G3" s="88">
        <v>5</v>
      </c>
      <c r="H3" s="64" t="s">
        <v>155</v>
      </c>
      <c r="I3" s="259" t="s">
        <v>11</v>
      </c>
      <c r="J3" s="180"/>
      <c r="K3" s="89" t="s">
        <v>12</v>
      </c>
      <c r="L3" s="34">
        <f t="shared" ref="L3:L21" si="0">IF(K3="SI",G3,0)</f>
        <v>5</v>
      </c>
      <c r="M3" s="329">
        <f>L3+L4+L5+L6+L7+L8+L9+L10+L11+L12</f>
        <v>50</v>
      </c>
      <c r="N3" s="255">
        <f>((L3+L4)*F3)/100</f>
        <v>3</v>
      </c>
      <c r="O3" s="389">
        <f>(SUM(N3:N19)*C3)/100</f>
        <v>12</v>
      </c>
      <c r="P3" s="370" t="s">
        <v>170</v>
      </c>
      <c r="Q3" s="203"/>
      <c r="R3" s="33" t="s">
        <v>14</v>
      </c>
      <c r="S3" s="90"/>
      <c r="T3" s="90" t="s">
        <v>76</v>
      </c>
      <c r="U3" s="91"/>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3.25" thickBot="1" x14ac:dyDescent="0.3">
      <c r="A4" s="3"/>
      <c r="B4" s="220"/>
      <c r="C4" s="258"/>
      <c r="D4" s="223"/>
      <c r="E4" s="324"/>
      <c r="F4" s="327"/>
      <c r="G4" s="92">
        <v>5</v>
      </c>
      <c r="H4" s="62" t="s">
        <v>86</v>
      </c>
      <c r="I4" s="260"/>
      <c r="J4" s="181"/>
      <c r="K4" s="93" t="s">
        <v>59</v>
      </c>
      <c r="L4" s="38">
        <f t="shared" si="0"/>
        <v>0</v>
      </c>
      <c r="M4" s="330"/>
      <c r="N4" s="257"/>
      <c r="O4" s="389"/>
      <c r="P4" s="371"/>
      <c r="Q4" s="203"/>
      <c r="R4" s="204" t="s">
        <v>14</v>
      </c>
      <c r="S4" s="94"/>
      <c r="T4" s="94" t="s">
        <v>76</v>
      </c>
      <c r="U4" s="95" t="s">
        <v>168</v>
      </c>
      <c r="X4" s="7">
        <f>M3</f>
        <v>50</v>
      </c>
      <c r="Y4" s="7">
        <f>M13</f>
        <v>100</v>
      </c>
      <c r="Z4" s="7">
        <f>M15</f>
        <v>0</v>
      </c>
      <c r="AA4" s="7">
        <f>M20</f>
        <v>100</v>
      </c>
      <c r="AB4" s="7">
        <f>M25</f>
        <v>70</v>
      </c>
      <c r="AC4" s="7">
        <f>M31</f>
        <v>0</v>
      </c>
      <c r="AD4" s="7">
        <f>M35</f>
        <v>0</v>
      </c>
      <c r="AE4" s="7">
        <f>M43</f>
        <v>70</v>
      </c>
      <c r="AF4" s="7">
        <f>M55</f>
        <v>0</v>
      </c>
      <c r="AG4" s="7">
        <f>M57</f>
        <v>0</v>
      </c>
      <c r="AH4" s="7">
        <f>M61</f>
        <v>0</v>
      </c>
      <c r="AI4" s="7">
        <f>M74</f>
        <v>100</v>
      </c>
      <c r="AJ4" s="7">
        <f>M83</f>
        <v>0</v>
      </c>
      <c r="AK4" s="7">
        <f>M83</f>
        <v>0</v>
      </c>
      <c r="AL4" s="7"/>
    </row>
    <row r="5" spans="1:38" ht="66" customHeight="1" thickBot="1" x14ac:dyDescent="0.3">
      <c r="A5" s="3"/>
      <c r="B5" s="220"/>
      <c r="C5" s="258"/>
      <c r="D5" s="223"/>
      <c r="E5" s="324"/>
      <c r="F5" s="327"/>
      <c r="G5" s="89">
        <v>10</v>
      </c>
      <c r="H5" s="62" t="s">
        <v>156</v>
      </c>
      <c r="I5" s="390" t="s">
        <v>153</v>
      </c>
      <c r="J5" s="182"/>
      <c r="K5" s="89" t="s">
        <v>12</v>
      </c>
      <c r="L5" s="34">
        <f t="shared" ref="L5:L12" si="1">IF(K5="SI",G5,0)</f>
        <v>10</v>
      </c>
      <c r="M5" s="330"/>
      <c r="N5" s="255">
        <f>((L5+L6)*F3)/100</f>
        <v>6</v>
      </c>
      <c r="O5" s="389"/>
      <c r="P5" s="371"/>
      <c r="Q5" s="203"/>
      <c r="R5" s="205" t="s">
        <v>14</v>
      </c>
      <c r="S5" s="35"/>
      <c r="T5" s="35" t="s">
        <v>76</v>
      </c>
      <c r="U5" s="36" t="s">
        <v>168</v>
      </c>
      <c r="X5" s="7"/>
      <c r="Y5" s="7"/>
      <c r="Z5" s="7"/>
      <c r="AA5" s="7"/>
      <c r="AB5" s="7"/>
      <c r="AC5" s="7"/>
      <c r="AD5" s="7"/>
      <c r="AE5" s="7"/>
      <c r="AF5" s="7"/>
      <c r="AG5" s="7"/>
      <c r="AH5" s="7"/>
      <c r="AI5" s="7"/>
      <c r="AJ5" s="7"/>
      <c r="AK5" s="7"/>
      <c r="AL5" s="7"/>
    </row>
    <row r="6" spans="1:38" ht="81.75" customHeight="1" thickBot="1" x14ac:dyDescent="0.3">
      <c r="A6" s="3"/>
      <c r="B6" s="220"/>
      <c r="C6" s="258"/>
      <c r="D6" s="223"/>
      <c r="E6" s="324"/>
      <c r="F6" s="327"/>
      <c r="G6" s="93">
        <v>10</v>
      </c>
      <c r="H6" s="96" t="s">
        <v>159</v>
      </c>
      <c r="I6" s="391"/>
      <c r="J6" s="192"/>
      <c r="K6" s="93" t="s">
        <v>59</v>
      </c>
      <c r="L6" s="38">
        <f t="shared" si="1"/>
        <v>0</v>
      </c>
      <c r="M6" s="330"/>
      <c r="N6" s="257"/>
      <c r="O6" s="389"/>
      <c r="P6" s="371"/>
      <c r="Q6" s="203"/>
      <c r="R6" s="204" t="s">
        <v>14</v>
      </c>
      <c r="S6" s="94"/>
      <c r="T6" s="94" t="s">
        <v>76</v>
      </c>
      <c r="U6" s="95" t="s">
        <v>163</v>
      </c>
    </row>
    <row r="7" spans="1:38" ht="129" thickBot="1" x14ac:dyDescent="0.3">
      <c r="A7" s="3"/>
      <c r="B7" s="220"/>
      <c r="C7" s="258"/>
      <c r="D7" s="223"/>
      <c r="E7" s="324"/>
      <c r="F7" s="327"/>
      <c r="G7" s="97">
        <v>20</v>
      </c>
      <c r="H7" s="62" t="s">
        <v>157</v>
      </c>
      <c r="I7" s="252" t="s">
        <v>19</v>
      </c>
      <c r="J7" s="193"/>
      <c r="K7" s="33" t="s">
        <v>12</v>
      </c>
      <c r="L7" s="34">
        <f t="shared" si="1"/>
        <v>20</v>
      </c>
      <c r="M7" s="330"/>
      <c r="N7" s="255">
        <f>(SUM(L7:L12)*F3)/100</f>
        <v>21</v>
      </c>
      <c r="O7" s="389"/>
      <c r="P7" s="371"/>
      <c r="Q7" s="203"/>
      <c r="R7" s="205" t="s">
        <v>14</v>
      </c>
      <c r="S7" s="35"/>
      <c r="T7" s="35" t="s">
        <v>76</v>
      </c>
      <c r="U7" s="36" t="s">
        <v>163</v>
      </c>
    </row>
    <row r="8" spans="1:38" ht="78" thickBot="1" x14ac:dyDescent="0.3">
      <c r="A8" s="3"/>
      <c r="B8" s="220"/>
      <c r="C8" s="258"/>
      <c r="D8" s="223"/>
      <c r="E8" s="324"/>
      <c r="F8" s="327"/>
      <c r="G8" s="98">
        <v>15</v>
      </c>
      <c r="H8" s="63" t="s">
        <v>160</v>
      </c>
      <c r="I8" s="253"/>
      <c r="J8" s="193"/>
      <c r="K8" s="104" t="s">
        <v>12</v>
      </c>
      <c r="L8" s="100">
        <f t="shared" si="1"/>
        <v>15</v>
      </c>
      <c r="M8" s="330"/>
      <c r="N8" s="256"/>
      <c r="O8" s="389"/>
      <c r="P8" s="371"/>
      <c r="Q8" s="203"/>
      <c r="R8" s="206" t="s">
        <v>14</v>
      </c>
      <c r="S8" s="101"/>
      <c r="T8" s="101" t="s">
        <v>76</v>
      </c>
      <c r="U8" s="36" t="s">
        <v>163</v>
      </c>
    </row>
    <row r="9" spans="1:38" ht="77.25" thickBot="1" x14ac:dyDescent="0.3">
      <c r="A9" s="3"/>
      <c r="B9" s="220"/>
      <c r="C9" s="258"/>
      <c r="D9" s="223"/>
      <c r="E9" s="324"/>
      <c r="F9" s="327"/>
      <c r="G9" s="98">
        <v>10</v>
      </c>
      <c r="H9" s="63" t="s">
        <v>87</v>
      </c>
      <c r="I9" s="253"/>
      <c r="J9" s="193"/>
      <c r="K9" s="104" t="s">
        <v>59</v>
      </c>
      <c r="L9" s="100">
        <f t="shared" si="1"/>
        <v>0</v>
      </c>
      <c r="M9" s="330"/>
      <c r="N9" s="256"/>
      <c r="O9" s="389"/>
      <c r="P9" s="371"/>
      <c r="Q9" s="203"/>
      <c r="R9" s="206" t="s">
        <v>14</v>
      </c>
      <c r="S9" s="101"/>
      <c r="T9" s="101" t="s">
        <v>76</v>
      </c>
      <c r="U9" s="36" t="s">
        <v>163</v>
      </c>
    </row>
    <row r="10" spans="1:38" ht="53.25" thickBot="1" x14ac:dyDescent="0.3">
      <c r="A10" s="3"/>
      <c r="B10" s="220"/>
      <c r="C10" s="258"/>
      <c r="D10" s="223"/>
      <c r="E10" s="324"/>
      <c r="F10" s="327"/>
      <c r="G10" s="98">
        <v>10</v>
      </c>
      <c r="H10" s="63" t="s">
        <v>88</v>
      </c>
      <c r="I10" s="253"/>
      <c r="J10" s="193"/>
      <c r="K10" s="104" t="s">
        <v>59</v>
      </c>
      <c r="L10" s="100">
        <f t="shared" si="1"/>
        <v>0</v>
      </c>
      <c r="M10" s="330"/>
      <c r="N10" s="256"/>
      <c r="O10" s="389"/>
      <c r="P10" s="371"/>
      <c r="Q10" s="203"/>
      <c r="R10" s="206" t="s">
        <v>14</v>
      </c>
      <c r="S10" s="101"/>
      <c r="T10" s="101" t="s">
        <v>76</v>
      </c>
      <c r="U10" s="36" t="s">
        <v>163</v>
      </c>
    </row>
    <row r="11" spans="1:38" ht="53.25" thickBot="1" x14ac:dyDescent="0.3">
      <c r="A11" s="3"/>
      <c r="B11" s="220"/>
      <c r="C11" s="258"/>
      <c r="D11" s="223"/>
      <c r="E11" s="324"/>
      <c r="F11" s="327"/>
      <c r="G11" s="98">
        <v>5</v>
      </c>
      <c r="H11" s="46" t="s">
        <v>90</v>
      </c>
      <c r="I11" s="253"/>
      <c r="J11" s="193"/>
      <c r="K11" s="104" t="s">
        <v>59</v>
      </c>
      <c r="L11" s="100">
        <f t="shared" si="1"/>
        <v>0</v>
      </c>
      <c r="M11" s="330"/>
      <c r="N11" s="256"/>
      <c r="O11" s="389"/>
      <c r="P11" s="371"/>
      <c r="Q11" s="203"/>
      <c r="R11" s="206" t="s">
        <v>14</v>
      </c>
      <c r="S11" s="101"/>
      <c r="T11" s="101" t="s">
        <v>76</v>
      </c>
      <c r="U11" s="102" t="s">
        <v>163</v>
      </c>
    </row>
    <row r="12" spans="1:38" ht="53.25" thickBot="1" x14ac:dyDescent="0.3">
      <c r="A12" s="3"/>
      <c r="B12" s="220"/>
      <c r="C12" s="258"/>
      <c r="D12" s="223"/>
      <c r="E12" s="325"/>
      <c r="F12" s="328"/>
      <c r="G12" s="93">
        <v>10</v>
      </c>
      <c r="H12" s="103" t="s">
        <v>89</v>
      </c>
      <c r="I12" s="254"/>
      <c r="J12" s="193"/>
      <c r="K12" s="37" t="s">
        <v>59</v>
      </c>
      <c r="L12" s="38">
        <f t="shared" si="1"/>
        <v>0</v>
      </c>
      <c r="M12" s="331"/>
      <c r="N12" s="257"/>
      <c r="O12" s="389"/>
      <c r="P12" s="372"/>
      <c r="Q12" s="203"/>
      <c r="R12" s="207" t="s">
        <v>14</v>
      </c>
      <c r="S12" s="39"/>
      <c r="T12" s="39" t="s">
        <v>76</v>
      </c>
      <c r="U12" s="40" t="s">
        <v>163</v>
      </c>
    </row>
    <row r="13" spans="1:38" ht="56.25" customHeight="1" thickBot="1" x14ac:dyDescent="0.3">
      <c r="A13" s="3"/>
      <c r="B13" s="220"/>
      <c r="C13" s="258"/>
      <c r="D13" s="223"/>
      <c r="E13" s="315" t="s">
        <v>13</v>
      </c>
      <c r="F13" s="308">
        <v>10</v>
      </c>
      <c r="G13" s="33">
        <v>50</v>
      </c>
      <c r="H13" s="117" t="s">
        <v>91</v>
      </c>
      <c r="I13" s="311" t="s">
        <v>79</v>
      </c>
      <c r="J13" s="183"/>
      <c r="K13" s="33" t="s">
        <v>12</v>
      </c>
      <c r="L13" s="34">
        <f t="shared" si="0"/>
        <v>50</v>
      </c>
      <c r="M13" s="329">
        <f>L13+L14</f>
        <v>100</v>
      </c>
      <c r="N13" s="317">
        <f>((L13+L14)*F13)/100</f>
        <v>10</v>
      </c>
      <c r="O13" s="389"/>
      <c r="P13" s="373" t="s">
        <v>171</v>
      </c>
      <c r="Q13" s="208"/>
      <c r="R13" s="205" t="s">
        <v>14</v>
      </c>
      <c r="S13" s="35"/>
      <c r="T13" s="35" t="s">
        <v>76</v>
      </c>
      <c r="U13" s="36" t="s">
        <v>161</v>
      </c>
    </row>
    <row r="14" spans="1:38" ht="128.25" thickBot="1" x14ac:dyDescent="0.3">
      <c r="A14" s="3"/>
      <c r="B14" s="220"/>
      <c r="C14" s="258"/>
      <c r="D14" s="223"/>
      <c r="E14" s="316"/>
      <c r="F14" s="310"/>
      <c r="G14" s="37">
        <v>50</v>
      </c>
      <c r="H14" s="166" t="s">
        <v>129</v>
      </c>
      <c r="I14" s="314"/>
      <c r="J14" s="194"/>
      <c r="K14" s="37" t="s">
        <v>12</v>
      </c>
      <c r="L14" s="38">
        <f t="shared" si="0"/>
        <v>50</v>
      </c>
      <c r="M14" s="331"/>
      <c r="N14" s="318"/>
      <c r="O14" s="389"/>
      <c r="P14" s="374"/>
      <c r="Q14" s="208"/>
      <c r="R14" s="207" t="s">
        <v>14</v>
      </c>
      <c r="S14" s="39"/>
      <c r="T14" s="39" t="s">
        <v>76</v>
      </c>
      <c r="U14" s="40" t="s">
        <v>163</v>
      </c>
    </row>
    <row r="15" spans="1:38" ht="51" customHeight="1" thickBot="1" x14ac:dyDescent="0.3">
      <c r="A15" s="3"/>
      <c r="B15" s="220"/>
      <c r="C15" s="258"/>
      <c r="D15" s="223"/>
      <c r="E15" s="231" t="s">
        <v>15</v>
      </c>
      <c r="F15" s="320">
        <v>30</v>
      </c>
      <c r="G15" s="33">
        <v>15</v>
      </c>
      <c r="H15" s="117" t="s">
        <v>92</v>
      </c>
      <c r="I15" s="311" t="s">
        <v>16</v>
      </c>
      <c r="J15" s="194"/>
      <c r="K15" s="33" t="s">
        <v>14</v>
      </c>
      <c r="L15" s="34">
        <f t="shared" si="0"/>
        <v>0</v>
      </c>
      <c r="M15" s="329">
        <f>L15+L16+L17+L18+L19</f>
        <v>0</v>
      </c>
      <c r="N15" s="317">
        <f>(SUM(L15:L19)*F15)/100</f>
        <v>0</v>
      </c>
      <c r="O15" s="389"/>
      <c r="P15" s="373" t="s">
        <v>169</v>
      </c>
      <c r="Q15" s="208"/>
      <c r="R15" s="208" t="s">
        <v>14</v>
      </c>
      <c r="S15" s="208"/>
      <c r="T15" s="211" t="s">
        <v>14</v>
      </c>
      <c r="U15" s="36" t="s">
        <v>162</v>
      </c>
    </row>
    <row r="16" spans="1:38" ht="51.75" thickBot="1" x14ac:dyDescent="0.3">
      <c r="A16" s="3"/>
      <c r="B16" s="220"/>
      <c r="C16" s="258"/>
      <c r="D16" s="223"/>
      <c r="E16" s="232"/>
      <c r="F16" s="321"/>
      <c r="G16" s="104">
        <v>20</v>
      </c>
      <c r="H16" s="118" t="s">
        <v>130</v>
      </c>
      <c r="I16" s="313"/>
      <c r="J16" s="194"/>
      <c r="K16" s="104" t="s">
        <v>14</v>
      </c>
      <c r="L16" s="100">
        <f t="shared" si="0"/>
        <v>0</v>
      </c>
      <c r="M16" s="330"/>
      <c r="N16" s="319"/>
      <c r="O16" s="389"/>
      <c r="P16" s="375"/>
      <c r="Q16" s="208"/>
      <c r="R16" s="212" t="s">
        <v>14</v>
      </c>
      <c r="S16" s="208"/>
      <c r="T16" s="212" t="s">
        <v>14</v>
      </c>
      <c r="U16" s="102" t="s">
        <v>162</v>
      </c>
    </row>
    <row r="17" spans="1:21" ht="51.75" thickBot="1" x14ac:dyDescent="0.3">
      <c r="A17" s="3"/>
      <c r="B17" s="220"/>
      <c r="C17" s="258"/>
      <c r="D17" s="223"/>
      <c r="E17" s="232"/>
      <c r="F17" s="321"/>
      <c r="G17" s="104">
        <v>15</v>
      </c>
      <c r="H17" s="163" t="s">
        <v>93</v>
      </c>
      <c r="I17" s="313"/>
      <c r="J17" s="194"/>
      <c r="K17" s="104" t="s">
        <v>14</v>
      </c>
      <c r="L17" s="100">
        <f t="shared" si="0"/>
        <v>0</v>
      </c>
      <c r="M17" s="330"/>
      <c r="N17" s="319"/>
      <c r="O17" s="389"/>
      <c r="P17" s="375"/>
      <c r="Q17" s="208"/>
      <c r="R17" s="212" t="s">
        <v>14</v>
      </c>
      <c r="S17" s="208"/>
      <c r="T17" s="212" t="s">
        <v>14</v>
      </c>
      <c r="U17" s="102" t="s">
        <v>162</v>
      </c>
    </row>
    <row r="18" spans="1:21" ht="76.5" customHeight="1" thickBot="1" x14ac:dyDescent="0.3">
      <c r="A18" s="3"/>
      <c r="B18" s="220"/>
      <c r="C18" s="258"/>
      <c r="D18" s="223"/>
      <c r="E18" s="232"/>
      <c r="F18" s="321"/>
      <c r="G18" s="146">
        <v>20</v>
      </c>
      <c r="H18" s="164" t="s">
        <v>95</v>
      </c>
      <c r="I18" s="313"/>
      <c r="J18" s="194"/>
      <c r="K18" s="104" t="s">
        <v>14</v>
      </c>
      <c r="L18" s="100">
        <f t="shared" si="0"/>
        <v>0</v>
      </c>
      <c r="M18" s="330"/>
      <c r="N18" s="319"/>
      <c r="O18" s="389"/>
      <c r="P18" s="375"/>
      <c r="Q18" s="208"/>
      <c r="R18" s="212" t="s">
        <v>14</v>
      </c>
      <c r="S18" s="208"/>
      <c r="T18" s="212" t="s">
        <v>14</v>
      </c>
      <c r="U18" s="102" t="s">
        <v>162</v>
      </c>
    </row>
    <row r="19" spans="1:21" ht="81" customHeight="1" thickBot="1" x14ac:dyDescent="0.3">
      <c r="A19" s="3"/>
      <c r="B19" s="221"/>
      <c r="C19" s="258"/>
      <c r="D19" s="224"/>
      <c r="E19" s="233"/>
      <c r="F19" s="322"/>
      <c r="G19" s="147">
        <v>30</v>
      </c>
      <c r="H19" s="165" t="s">
        <v>131</v>
      </c>
      <c r="I19" s="314"/>
      <c r="J19" s="194"/>
      <c r="K19" s="37" t="s">
        <v>14</v>
      </c>
      <c r="L19" s="38">
        <f t="shared" si="0"/>
        <v>0</v>
      </c>
      <c r="M19" s="330"/>
      <c r="N19" s="318"/>
      <c r="O19" s="389"/>
      <c r="P19" s="374"/>
      <c r="Q19" s="208"/>
      <c r="R19" s="213" t="s">
        <v>14</v>
      </c>
      <c r="S19" s="208"/>
      <c r="T19" s="213" t="s">
        <v>14</v>
      </c>
      <c r="U19" s="40" t="s">
        <v>162</v>
      </c>
    </row>
    <row r="20" spans="1:21" ht="51" customHeight="1" thickBot="1" x14ac:dyDescent="0.3">
      <c r="B20" s="296" t="s">
        <v>61</v>
      </c>
      <c r="C20" s="287">
        <v>60</v>
      </c>
      <c r="D20" s="222" t="s">
        <v>53</v>
      </c>
      <c r="E20" s="289" t="s">
        <v>148</v>
      </c>
      <c r="F20" s="308">
        <v>10</v>
      </c>
      <c r="G20" s="89">
        <v>10</v>
      </c>
      <c r="H20" s="105" t="s">
        <v>94</v>
      </c>
      <c r="I20" s="311" t="s">
        <v>20</v>
      </c>
      <c r="J20" s="194"/>
      <c r="K20" s="33" t="s">
        <v>12</v>
      </c>
      <c r="L20" s="106">
        <f t="shared" si="0"/>
        <v>10</v>
      </c>
      <c r="M20" s="340">
        <f>L20+L21+L22+L23+L24</f>
        <v>100</v>
      </c>
      <c r="N20" s="337">
        <f>(SUM(L20:L24)*F20)/100</f>
        <v>10</v>
      </c>
      <c r="O20" s="392">
        <f>(SUM(N20:N73)*C20)/100</f>
        <v>22.8</v>
      </c>
      <c r="P20" s="234" t="s">
        <v>172</v>
      </c>
      <c r="Q20" s="173"/>
      <c r="R20" s="205" t="s">
        <v>14</v>
      </c>
      <c r="S20" s="35"/>
      <c r="T20" s="35" t="s">
        <v>76</v>
      </c>
      <c r="U20" s="50" t="s">
        <v>163</v>
      </c>
    </row>
    <row r="21" spans="1:21" ht="128.25" thickBot="1" x14ac:dyDescent="0.3">
      <c r="B21" s="297"/>
      <c r="C21" s="258"/>
      <c r="D21" s="223"/>
      <c r="E21" s="290"/>
      <c r="F21" s="309"/>
      <c r="G21" s="107">
        <v>40</v>
      </c>
      <c r="H21" s="108" t="s">
        <v>96</v>
      </c>
      <c r="I21" s="312"/>
      <c r="J21" s="194"/>
      <c r="K21" s="109" t="s">
        <v>12</v>
      </c>
      <c r="L21" s="106">
        <f t="shared" si="0"/>
        <v>40</v>
      </c>
      <c r="M21" s="341"/>
      <c r="N21" s="338"/>
      <c r="O21" s="393"/>
      <c r="P21" s="235"/>
      <c r="Q21" s="173"/>
      <c r="R21" s="209" t="s">
        <v>14</v>
      </c>
      <c r="S21" s="110"/>
      <c r="T21" s="110" t="s">
        <v>76</v>
      </c>
      <c r="U21" s="111" t="s">
        <v>163</v>
      </c>
    </row>
    <row r="22" spans="1:21" ht="77.25" thickBot="1" x14ac:dyDescent="0.3">
      <c r="B22" s="297"/>
      <c r="C22" s="258"/>
      <c r="D22" s="223"/>
      <c r="E22" s="291"/>
      <c r="F22" s="309"/>
      <c r="G22" s="99">
        <v>30</v>
      </c>
      <c r="H22" s="63" t="s">
        <v>132</v>
      </c>
      <c r="I22" s="313"/>
      <c r="J22" s="194"/>
      <c r="K22" s="104" t="s">
        <v>12</v>
      </c>
      <c r="L22" s="106">
        <f t="shared" ref="L22:L79" si="2">IF(K22="SI",G22,0)</f>
        <v>30</v>
      </c>
      <c r="M22" s="341"/>
      <c r="N22" s="338"/>
      <c r="O22" s="393"/>
      <c r="P22" s="235"/>
      <c r="Q22" s="173"/>
      <c r="R22" s="206" t="s">
        <v>14</v>
      </c>
      <c r="S22" s="101"/>
      <c r="T22" s="101" t="s">
        <v>76</v>
      </c>
      <c r="U22" s="54" t="s">
        <v>163</v>
      </c>
    </row>
    <row r="23" spans="1:21" ht="219" customHeight="1" thickBot="1" x14ac:dyDescent="0.3">
      <c r="B23" s="297"/>
      <c r="C23" s="258"/>
      <c r="D23" s="223"/>
      <c r="E23" s="291"/>
      <c r="F23" s="309"/>
      <c r="G23" s="99">
        <v>10</v>
      </c>
      <c r="H23" s="63" t="s">
        <v>133</v>
      </c>
      <c r="I23" s="313"/>
      <c r="J23" s="194"/>
      <c r="K23" s="104" t="s">
        <v>12</v>
      </c>
      <c r="L23" s="106">
        <f t="shared" si="2"/>
        <v>10</v>
      </c>
      <c r="M23" s="341"/>
      <c r="N23" s="338"/>
      <c r="O23" s="393"/>
      <c r="P23" s="235"/>
      <c r="Q23" s="173"/>
      <c r="R23" s="206" t="s">
        <v>14</v>
      </c>
      <c r="S23" s="173"/>
      <c r="T23" s="101" t="s">
        <v>76</v>
      </c>
      <c r="U23" s="54" t="s">
        <v>163</v>
      </c>
    </row>
    <row r="24" spans="1:21" ht="128.25" thickBot="1" x14ac:dyDescent="0.3">
      <c r="B24" s="297"/>
      <c r="C24" s="258"/>
      <c r="D24" s="224"/>
      <c r="E24" s="292"/>
      <c r="F24" s="310"/>
      <c r="G24" s="112">
        <v>10</v>
      </c>
      <c r="H24" s="113" t="s">
        <v>134</v>
      </c>
      <c r="I24" s="314"/>
      <c r="J24" s="194"/>
      <c r="K24" s="114" t="s">
        <v>12</v>
      </c>
      <c r="L24" s="115">
        <f t="shared" si="2"/>
        <v>10</v>
      </c>
      <c r="M24" s="342"/>
      <c r="N24" s="339"/>
      <c r="O24" s="393"/>
      <c r="P24" s="236"/>
      <c r="Q24" s="173"/>
      <c r="R24" s="207" t="s">
        <v>14</v>
      </c>
      <c r="S24" s="173"/>
      <c r="T24" s="39" t="s">
        <v>76</v>
      </c>
      <c r="U24" s="61" t="s">
        <v>163</v>
      </c>
    </row>
    <row r="25" spans="1:21" ht="86.25" customHeight="1" thickBot="1" x14ac:dyDescent="0.3">
      <c r="B25" s="297"/>
      <c r="C25" s="258"/>
      <c r="D25" s="222" t="s">
        <v>66</v>
      </c>
      <c r="E25" s="377" t="s">
        <v>62</v>
      </c>
      <c r="F25" s="380">
        <v>25</v>
      </c>
      <c r="G25" s="148">
        <v>25</v>
      </c>
      <c r="H25" s="151" t="s">
        <v>97</v>
      </c>
      <c r="I25" s="167" t="s">
        <v>17</v>
      </c>
      <c r="J25" s="194"/>
      <c r="K25" s="195" t="s">
        <v>12</v>
      </c>
      <c r="L25" s="43">
        <f t="shared" si="2"/>
        <v>25</v>
      </c>
      <c r="M25" s="343">
        <f>L25+L26+L27+L28+L29+L30</f>
        <v>70</v>
      </c>
      <c r="N25" s="332">
        <f>(SUM(L25:L30)*F25)/100</f>
        <v>17.5</v>
      </c>
      <c r="O25" s="393"/>
      <c r="P25" s="234" t="s">
        <v>173</v>
      </c>
      <c r="Q25" s="173"/>
      <c r="R25" s="210" t="s">
        <v>14</v>
      </c>
      <c r="S25" s="44"/>
      <c r="T25" s="44" t="s">
        <v>76</v>
      </c>
      <c r="U25" s="45" t="s">
        <v>163</v>
      </c>
    </row>
    <row r="26" spans="1:21" ht="62.25" customHeight="1" thickBot="1" x14ac:dyDescent="0.3">
      <c r="B26" s="297"/>
      <c r="C26" s="258"/>
      <c r="D26" s="223"/>
      <c r="E26" s="378"/>
      <c r="F26" s="381"/>
      <c r="G26" s="149">
        <v>25</v>
      </c>
      <c r="H26" s="152" t="s">
        <v>98</v>
      </c>
      <c r="I26" s="386" t="s">
        <v>18</v>
      </c>
      <c r="J26" s="184"/>
      <c r="K26" s="47" t="s">
        <v>12</v>
      </c>
      <c r="L26" s="48">
        <f t="shared" si="2"/>
        <v>25</v>
      </c>
      <c r="M26" s="333"/>
      <c r="N26" s="333"/>
      <c r="O26" s="393"/>
      <c r="P26" s="235"/>
      <c r="Q26" s="173"/>
      <c r="R26" s="156" t="s">
        <v>14</v>
      </c>
      <c r="S26" s="82"/>
      <c r="T26" s="82" t="s">
        <v>76</v>
      </c>
      <c r="U26" s="50" t="s">
        <v>163</v>
      </c>
    </row>
    <row r="27" spans="1:21" ht="114" customHeight="1" thickBot="1" x14ac:dyDescent="0.3">
      <c r="B27" s="297"/>
      <c r="C27" s="258"/>
      <c r="D27" s="223"/>
      <c r="E27" s="378"/>
      <c r="F27" s="381"/>
      <c r="G27" s="149">
        <v>20</v>
      </c>
      <c r="H27" s="152" t="s">
        <v>146</v>
      </c>
      <c r="I27" s="387"/>
      <c r="J27" s="185"/>
      <c r="K27" s="51" t="s">
        <v>12</v>
      </c>
      <c r="L27" s="48">
        <f t="shared" si="2"/>
        <v>20</v>
      </c>
      <c r="M27" s="333"/>
      <c r="N27" s="333"/>
      <c r="O27" s="393"/>
      <c r="P27" s="235"/>
      <c r="Q27" s="173"/>
      <c r="R27" s="157" t="s">
        <v>14</v>
      </c>
      <c r="S27" s="83"/>
      <c r="T27" s="83" t="s">
        <v>76</v>
      </c>
      <c r="U27" s="54" t="s">
        <v>163</v>
      </c>
    </row>
    <row r="28" spans="1:21" ht="77.25" thickBot="1" x14ac:dyDescent="0.3">
      <c r="B28" s="297"/>
      <c r="C28" s="258"/>
      <c r="D28" s="223"/>
      <c r="E28" s="378"/>
      <c r="F28" s="381"/>
      <c r="G28" s="149">
        <v>15</v>
      </c>
      <c r="H28" s="152" t="s">
        <v>109</v>
      </c>
      <c r="I28" s="387"/>
      <c r="J28" s="185"/>
      <c r="K28" s="51" t="s">
        <v>59</v>
      </c>
      <c r="L28" s="48">
        <f t="shared" si="2"/>
        <v>0</v>
      </c>
      <c r="M28" s="333"/>
      <c r="N28" s="333"/>
      <c r="O28" s="393"/>
      <c r="P28" s="235"/>
      <c r="Q28" s="173"/>
      <c r="R28" s="157" t="s">
        <v>14</v>
      </c>
      <c r="S28" s="83"/>
      <c r="T28" s="83" t="s">
        <v>76</v>
      </c>
      <c r="U28" s="54" t="s">
        <v>163</v>
      </c>
    </row>
    <row r="29" spans="1:21" ht="45" customHeight="1" thickBot="1" x14ac:dyDescent="0.3">
      <c r="B29" s="297"/>
      <c r="C29" s="258"/>
      <c r="D29" s="223"/>
      <c r="E29" s="378"/>
      <c r="F29" s="381"/>
      <c r="G29" s="149">
        <v>5</v>
      </c>
      <c r="H29" s="152" t="s">
        <v>99</v>
      </c>
      <c r="I29" s="387"/>
      <c r="J29" s="185"/>
      <c r="K29" s="51" t="s">
        <v>59</v>
      </c>
      <c r="L29" s="48">
        <f t="shared" si="2"/>
        <v>0</v>
      </c>
      <c r="M29" s="333"/>
      <c r="N29" s="333"/>
      <c r="O29" s="393"/>
      <c r="P29" s="235"/>
      <c r="Q29" s="173"/>
      <c r="R29" s="157" t="s">
        <v>14</v>
      </c>
      <c r="S29" s="83"/>
      <c r="T29" s="83" t="s">
        <v>76</v>
      </c>
      <c r="U29" s="54" t="s">
        <v>163</v>
      </c>
    </row>
    <row r="30" spans="1:21" ht="53.25" thickBot="1" x14ac:dyDescent="0.3">
      <c r="B30" s="297"/>
      <c r="C30" s="258"/>
      <c r="D30" s="223"/>
      <c r="E30" s="379"/>
      <c r="F30" s="382"/>
      <c r="G30" s="150">
        <v>10</v>
      </c>
      <c r="H30" s="153" t="s">
        <v>100</v>
      </c>
      <c r="I30" s="388"/>
      <c r="J30" s="186"/>
      <c r="K30" s="56" t="s">
        <v>59</v>
      </c>
      <c r="L30" s="57">
        <f t="shared" si="2"/>
        <v>0</v>
      </c>
      <c r="M30" s="334"/>
      <c r="N30" s="334"/>
      <c r="O30" s="393"/>
      <c r="P30" s="236"/>
      <c r="Q30" s="173"/>
      <c r="R30" s="199" t="s">
        <v>14</v>
      </c>
      <c r="S30" s="60"/>
      <c r="T30" s="60" t="s">
        <v>76</v>
      </c>
      <c r="U30" s="61" t="s">
        <v>163</v>
      </c>
    </row>
    <row r="31" spans="1:21" ht="53.25" thickBot="1" x14ac:dyDescent="0.3">
      <c r="A31" s="4"/>
      <c r="B31" s="297"/>
      <c r="C31" s="258"/>
      <c r="D31" s="223"/>
      <c r="E31" s="383" t="s">
        <v>21</v>
      </c>
      <c r="F31" s="299">
        <v>10</v>
      </c>
      <c r="G31" s="18">
        <v>10</v>
      </c>
      <c r="H31" s="62" t="s">
        <v>101</v>
      </c>
      <c r="I31" s="311" t="s">
        <v>22</v>
      </c>
      <c r="J31" s="187"/>
      <c r="K31" s="42" t="s">
        <v>59</v>
      </c>
      <c r="L31" s="43">
        <f t="shared" si="2"/>
        <v>0</v>
      </c>
      <c r="M31" s="332">
        <f>L31+L32+L33+L34</f>
        <v>0</v>
      </c>
      <c r="N31" s="332">
        <f>(SUM(L31:L34)*F31)/100</f>
        <v>0</v>
      </c>
      <c r="O31" s="393"/>
      <c r="P31" s="234" t="s">
        <v>174</v>
      </c>
      <c r="Q31" s="173"/>
      <c r="R31" s="156" t="s">
        <v>14</v>
      </c>
      <c r="S31" s="82"/>
      <c r="T31" s="82" t="s">
        <v>76</v>
      </c>
      <c r="U31" s="50" t="s">
        <v>163</v>
      </c>
    </row>
    <row r="32" spans="1:21" ht="53.25" thickBot="1" x14ac:dyDescent="0.3">
      <c r="A32" s="4"/>
      <c r="B32" s="297"/>
      <c r="C32" s="258"/>
      <c r="D32" s="223"/>
      <c r="E32" s="384"/>
      <c r="F32" s="300"/>
      <c r="G32" s="17">
        <v>40</v>
      </c>
      <c r="H32" s="63" t="s">
        <v>102</v>
      </c>
      <c r="I32" s="313"/>
      <c r="J32" s="188"/>
      <c r="K32" s="51" t="s">
        <v>59</v>
      </c>
      <c r="L32" s="48">
        <f t="shared" si="2"/>
        <v>0</v>
      </c>
      <c r="M32" s="333"/>
      <c r="N32" s="333"/>
      <c r="O32" s="393"/>
      <c r="P32" s="235"/>
      <c r="Q32" s="173"/>
      <c r="R32" s="157" t="s">
        <v>14</v>
      </c>
      <c r="S32" s="83"/>
      <c r="T32" s="83" t="s">
        <v>76</v>
      </c>
      <c r="U32" s="54" t="s">
        <v>163</v>
      </c>
    </row>
    <row r="33" spans="1:21" ht="51" customHeight="1" thickBot="1" x14ac:dyDescent="0.3">
      <c r="A33" s="4"/>
      <c r="B33" s="297"/>
      <c r="C33" s="258"/>
      <c r="D33" s="223"/>
      <c r="E33" s="384"/>
      <c r="F33" s="300"/>
      <c r="G33" s="17">
        <v>40</v>
      </c>
      <c r="H33" s="63" t="s">
        <v>103</v>
      </c>
      <c r="I33" s="313"/>
      <c r="J33" s="188"/>
      <c r="K33" s="51" t="s">
        <v>59</v>
      </c>
      <c r="L33" s="48">
        <f t="shared" si="2"/>
        <v>0</v>
      </c>
      <c r="M33" s="333"/>
      <c r="N33" s="333"/>
      <c r="O33" s="393"/>
      <c r="P33" s="235"/>
      <c r="Q33" s="173"/>
      <c r="R33" s="157" t="s">
        <v>14</v>
      </c>
      <c r="S33" s="83"/>
      <c r="T33" s="83" t="s">
        <v>76</v>
      </c>
      <c r="U33" s="54" t="s">
        <v>163</v>
      </c>
    </row>
    <row r="34" spans="1:21" ht="77.25" thickBot="1" x14ac:dyDescent="0.3">
      <c r="A34" s="4"/>
      <c r="B34" s="297"/>
      <c r="C34" s="258"/>
      <c r="D34" s="223"/>
      <c r="E34" s="385"/>
      <c r="F34" s="301"/>
      <c r="G34" s="116">
        <v>10</v>
      </c>
      <c r="H34" s="103" t="s">
        <v>23</v>
      </c>
      <c r="I34" s="314"/>
      <c r="J34" s="189"/>
      <c r="K34" s="56" t="s">
        <v>59</v>
      </c>
      <c r="L34" s="57">
        <f t="shared" si="2"/>
        <v>0</v>
      </c>
      <c r="M34" s="334"/>
      <c r="N34" s="334"/>
      <c r="O34" s="393"/>
      <c r="P34" s="236"/>
      <c r="Q34" s="173"/>
      <c r="R34" s="199" t="s">
        <v>14</v>
      </c>
      <c r="S34" s="60"/>
      <c r="T34" s="60" t="s">
        <v>76</v>
      </c>
      <c r="U34" s="61" t="s">
        <v>163</v>
      </c>
    </row>
    <row r="35" spans="1:21" ht="51" customHeight="1" thickBot="1" x14ac:dyDescent="0.3">
      <c r="A35" s="4"/>
      <c r="B35" s="297"/>
      <c r="C35" s="258"/>
      <c r="D35" s="223"/>
      <c r="E35" s="243" t="s">
        <v>63</v>
      </c>
      <c r="F35" s="281">
        <v>10</v>
      </c>
      <c r="G35" s="154">
        <v>10</v>
      </c>
      <c r="H35" s="64" t="s">
        <v>104</v>
      </c>
      <c r="I35" s="284" t="s">
        <v>24</v>
      </c>
      <c r="J35" s="198"/>
      <c r="K35" s="195" t="s">
        <v>14</v>
      </c>
      <c r="L35" s="43">
        <f t="shared" si="2"/>
        <v>0</v>
      </c>
      <c r="M35" s="332">
        <f>L35+L36+L37+L38+L39+L40+L41+L42</f>
        <v>0</v>
      </c>
      <c r="N35" s="332">
        <f>(SUM(L35:L42)*F35)/100</f>
        <v>0</v>
      </c>
      <c r="O35" s="393"/>
      <c r="P35" s="237" t="s">
        <v>175</v>
      </c>
      <c r="Q35" s="173"/>
      <c r="R35" s="156" t="s">
        <v>14</v>
      </c>
      <c r="S35" s="200"/>
      <c r="T35" s="82" t="s">
        <v>14</v>
      </c>
      <c r="U35" s="50" t="s">
        <v>163</v>
      </c>
    </row>
    <row r="36" spans="1:21" ht="51.75" thickBot="1" x14ac:dyDescent="0.3">
      <c r="A36" s="4"/>
      <c r="B36" s="297"/>
      <c r="C36" s="258"/>
      <c r="D36" s="223"/>
      <c r="E36" s="244"/>
      <c r="F36" s="282"/>
      <c r="G36" s="149">
        <v>25</v>
      </c>
      <c r="H36" s="65" t="s">
        <v>105</v>
      </c>
      <c r="I36" s="285"/>
      <c r="J36" s="198"/>
      <c r="K36" s="196" t="s">
        <v>14</v>
      </c>
      <c r="L36" s="48">
        <f t="shared" si="2"/>
        <v>0</v>
      </c>
      <c r="M36" s="333"/>
      <c r="N36" s="333"/>
      <c r="O36" s="393"/>
      <c r="P36" s="238"/>
      <c r="Q36" s="173"/>
      <c r="R36" s="157" t="s">
        <v>14</v>
      </c>
      <c r="S36" s="201"/>
      <c r="T36" s="83" t="s">
        <v>14</v>
      </c>
      <c r="U36" s="54" t="s">
        <v>163</v>
      </c>
    </row>
    <row r="37" spans="1:21" ht="51" customHeight="1" thickBot="1" x14ac:dyDescent="0.3">
      <c r="A37" s="4"/>
      <c r="B37" s="297"/>
      <c r="C37" s="258"/>
      <c r="D37" s="223"/>
      <c r="E37" s="244"/>
      <c r="F37" s="282"/>
      <c r="G37" s="149">
        <v>15</v>
      </c>
      <c r="H37" s="65" t="s">
        <v>106</v>
      </c>
      <c r="I37" s="285"/>
      <c r="J37" s="198"/>
      <c r="K37" s="196" t="s">
        <v>14</v>
      </c>
      <c r="L37" s="48">
        <f t="shared" si="2"/>
        <v>0</v>
      </c>
      <c r="M37" s="333"/>
      <c r="N37" s="333"/>
      <c r="O37" s="393"/>
      <c r="P37" s="238"/>
      <c r="Q37" s="173"/>
      <c r="R37" s="157" t="s">
        <v>14</v>
      </c>
      <c r="S37" s="201"/>
      <c r="T37" s="83" t="s">
        <v>14</v>
      </c>
      <c r="U37" s="54" t="s">
        <v>163</v>
      </c>
    </row>
    <row r="38" spans="1:21" ht="82.5" customHeight="1" thickBot="1" x14ac:dyDescent="0.3">
      <c r="A38" s="4"/>
      <c r="B38" s="298"/>
      <c r="C38" s="258"/>
      <c r="D38" s="224"/>
      <c r="E38" s="245"/>
      <c r="F38" s="282"/>
      <c r="G38" s="149">
        <v>10</v>
      </c>
      <c r="H38" s="153" t="s">
        <v>107</v>
      </c>
      <c r="I38" s="286"/>
      <c r="J38" s="198"/>
      <c r="K38" s="196" t="s">
        <v>14</v>
      </c>
      <c r="L38" s="48">
        <f t="shared" si="2"/>
        <v>0</v>
      </c>
      <c r="M38" s="333"/>
      <c r="N38" s="333"/>
      <c r="O38" s="393"/>
      <c r="P38" s="239"/>
      <c r="Q38" s="173"/>
      <c r="R38" s="157" t="s">
        <v>14</v>
      </c>
      <c r="S38" s="201"/>
      <c r="T38" s="83" t="s">
        <v>14</v>
      </c>
      <c r="U38" s="54" t="s">
        <v>163</v>
      </c>
    </row>
    <row r="39" spans="1:21" ht="102.75" thickBot="1" x14ac:dyDescent="0.3">
      <c r="A39" s="4"/>
      <c r="B39" s="296" t="s">
        <v>61</v>
      </c>
      <c r="C39" s="258"/>
      <c r="D39" s="223" t="s">
        <v>66</v>
      </c>
      <c r="E39" s="246" t="s">
        <v>63</v>
      </c>
      <c r="F39" s="282"/>
      <c r="G39" s="19">
        <v>15</v>
      </c>
      <c r="H39" s="155" t="s">
        <v>108</v>
      </c>
      <c r="I39" s="284" t="s">
        <v>24</v>
      </c>
      <c r="J39" s="198"/>
      <c r="K39" s="196" t="s">
        <v>14</v>
      </c>
      <c r="L39" s="48">
        <f t="shared" si="2"/>
        <v>0</v>
      </c>
      <c r="M39" s="333"/>
      <c r="N39" s="333"/>
      <c r="O39" s="393"/>
      <c r="P39" s="234"/>
      <c r="Q39" s="173"/>
      <c r="R39" s="157" t="s">
        <v>14</v>
      </c>
      <c r="S39" s="83"/>
      <c r="T39" s="83" t="s">
        <v>76</v>
      </c>
      <c r="U39" s="54" t="s">
        <v>163</v>
      </c>
    </row>
    <row r="40" spans="1:21" ht="77.25" thickBot="1" x14ac:dyDescent="0.3">
      <c r="A40" s="4"/>
      <c r="B40" s="297"/>
      <c r="C40" s="258"/>
      <c r="D40" s="223"/>
      <c r="E40" s="247"/>
      <c r="F40" s="282"/>
      <c r="G40" s="19">
        <v>10</v>
      </c>
      <c r="H40" s="46" t="s">
        <v>110</v>
      </c>
      <c r="I40" s="285"/>
      <c r="J40" s="198"/>
      <c r="K40" s="196" t="s">
        <v>14</v>
      </c>
      <c r="L40" s="48">
        <f t="shared" si="2"/>
        <v>0</v>
      </c>
      <c r="M40" s="333"/>
      <c r="N40" s="333"/>
      <c r="O40" s="393"/>
      <c r="P40" s="235"/>
      <c r="Q40" s="173"/>
      <c r="R40" s="157" t="s">
        <v>14</v>
      </c>
      <c r="S40" s="83"/>
      <c r="T40" s="83" t="s">
        <v>76</v>
      </c>
      <c r="U40" s="54" t="s">
        <v>163</v>
      </c>
    </row>
    <row r="41" spans="1:21" ht="48" customHeight="1" thickBot="1" x14ac:dyDescent="0.3">
      <c r="A41" s="4"/>
      <c r="B41" s="297"/>
      <c r="C41" s="258"/>
      <c r="D41" s="223"/>
      <c r="E41" s="247"/>
      <c r="F41" s="282"/>
      <c r="G41" s="19">
        <v>5</v>
      </c>
      <c r="H41" s="46" t="s">
        <v>111</v>
      </c>
      <c r="I41" s="285"/>
      <c r="J41" s="198"/>
      <c r="K41" s="196" t="s">
        <v>14</v>
      </c>
      <c r="L41" s="48">
        <f t="shared" si="2"/>
        <v>0</v>
      </c>
      <c r="M41" s="333"/>
      <c r="N41" s="333"/>
      <c r="O41" s="393"/>
      <c r="P41" s="235"/>
      <c r="Q41" s="173"/>
      <c r="R41" s="157" t="s">
        <v>14</v>
      </c>
      <c r="S41" s="83"/>
      <c r="T41" s="83" t="s">
        <v>76</v>
      </c>
      <c r="U41" s="54" t="s">
        <v>163</v>
      </c>
    </row>
    <row r="42" spans="1:21" ht="46.5" customHeight="1" thickBot="1" x14ac:dyDescent="0.3">
      <c r="A42" s="4"/>
      <c r="B42" s="297"/>
      <c r="C42" s="258"/>
      <c r="D42" s="223"/>
      <c r="E42" s="248"/>
      <c r="F42" s="282"/>
      <c r="G42" s="19">
        <v>10</v>
      </c>
      <c r="H42" s="46" t="s">
        <v>112</v>
      </c>
      <c r="I42" s="286"/>
      <c r="J42" s="198"/>
      <c r="K42" s="196" t="s">
        <v>14</v>
      </c>
      <c r="L42" s="48">
        <f t="shared" si="2"/>
        <v>0</v>
      </c>
      <c r="M42" s="333"/>
      <c r="N42" s="333"/>
      <c r="O42" s="393"/>
      <c r="P42" s="236"/>
      <c r="Q42" s="173"/>
      <c r="R42" s="157" t="s">
        <v>14</v>
      </c>
      <c r="S42" s="83"/>
      <c r="T42" s="83" t="s">
        <v>76</v>
      </c>
      <c r="U42" s="54" t="s">
        <v>163</v>
      </c>
    </row>
    <row r="43" spans="1:21" ht="53.25" thickBot="1" x14ac:dyDescent="0.3">
      <c r="A43" s="4"/>
      <c r="B43" s="297"/>
      <c r="C43" s="258"/>
      <c r="D43" s="223"/>
      <c r="E43" s="293" t="s">
        <v>72</v>
      </c>
      <c r="F43" s="299">
        <v>15</v>
      </c>
      <c r="G43" s="22">
        <v>20</v>
      </c>
      <c r="H43" s="64" t="s">
        <v>113</v>
      </c>
      <c r="I43" s="311" t="s">
        <v>25</v>
      </c>
      <c r="J43" s="197"/>
      <c r="K43" s="42" t="s">
        <v>12</v>
      </c>
      <c r="L43" s="43">
        <f t="shared" si="2"/>
        <v>20</v>
      </c>
      <c r="M43" s="332">
        <f>SUM(L43:L54)</f>
        <v>70</v>
      </c>
      <c r="N43" s="332">
        <f>(SUM(L43:L54)*F43)/100</f>
        <v>10.5</v>
      </c>
      <c r="O43" s="393"/>
      <c r="P43" s="234" t="s">
        <v>176</v>
      </c>
      <c r="Q43" s="173"/>
      <c r="R43" s="156" t="s">
        <v>14</v>
      </c>
      <c r="S43" s="82"/>
      <c r="T43" s="82" t="s">
        <v>76</v>
      </c>
      <c r="U43" s="50" t="s">
        <v>163</v>
      </c>
    </row>
    <row r="44" spans="1:21" ht="50.25" customHeight="1" thickBot="1" x14ac:dyDescent="0.3">
      <c r="A44" s="4"/>
      <c r="B44" s="297"/>
      <c r="C44" s="258"/>
      <c r="D44" s="223"/>
      <c r="E44" s="294"/>
      <c r="F44" s="300"/>
      <c r="G44" s="23">
        <v>10</v>
      </c>
      <c r="H44" s="158" t="s">
        <v>26</v>
      </c>
      <c r="I44" s="313"/>
      <c r="J44" s="188"/>
      <c r="K44" s="51" t="s">
        <v>12</v>
      </c>
      <c r="L44" s="48">
        <f t="shared" si="2"/>
        <v>10</v>
      </c>
      <c r="M44" s="333"/>
      <c r="N44" s="333"/>
      <c r="O44" s="393"/>
      <c r="P44" s="235"/>
      <c r="Q44" s="173"/>
      <c r="R44" s="157" t="s">
        <v>14</v>
      </c>
      <c r="S44" s="83"/>
      <c r="T44" s="83" t="s">
        <v>76</v>
      </c>
      <c r="U44" s="54" t="s">
        <v>163</v>
      </c>
    </row>
    <row r="45" spans="1:21" ht="53.25" thickBot="1" x14ac:dyDescent="0.3">
      <c r="A45" s="4"/>
      <c r="B45" s="297"/>
      <c r="C45" s="258"/>
      <c r="D45" s="223"/>
      <c r="E45" s="294"/>
      <c r="F45" s="300"/>
      <c r="G45" s="23">
        <v>5</v>
      </c>
      <c r="H45" s="158" t="s">
        <v>114</v>
      </c>
      <c r="I45" s="313"/>
      <c r="J45" s="188"/>
      <c r="K45" s="51" t="s">
        <v>12</v>
      </c>
      <c r="L45" s="48">
        <f t="shared" si="2"/>
        <v>5</v>
      </c>
      <c r="M45" s="333"/>
      <c r="N45" s="333"/>
      <c r="O45" s="393"/>
      <c r="P45" s="235"/>
      <c r="Q45" s="173"/>
      <c r="R45" s="157" t="s">
        <v>14</v>
      </c>
      <c r="S45" s="83"/>
      <c r="T45" s="83" t="s">
        <v>76</v>
      </c>
      <c r="U45" s="54" t="s">
        <v>163</v>
      </c>
    </row>
    <row r="46" spans="1:21" ht="53.25" thickBot="1" x14ac:dyDescent="0.3">
      <c r="A46" s="4"/>
      <c r="B46" s="297"/>
      <c r="C46" s="258"/>
      <c r="D46" s="223"/>
      <c r="E46" s="294"/>
      <c r="F46" s="300"/>
      <c r="G46" s="23">
        <v>5</v>
      </c>
      <c r="H46" s="65" t="s">
        <v>27</v>
      </c>
      <c r="I46" s="313"/>
      <c r="J46" s="188"/>
      <c r="K46" s="51" t="s">
        <v>12</v>
      </c>
      <c r="L46" s="48">
        <f t="shared" si="2"/>
        <v>5</v>
      </c>
      <c r="M46" s="333"/>
      <c r="N46" s="333"/>
      <c r="O46" s="393"/>
      <c r="P46" s="235"/>
      <c r="Q46" s="173"/>
      <c r="R46" s="157" t="s">
        <v>14</v>
      </c>
      <c r="S46" s="83"/>
      <c r="T46" s="83" t="s">
        <v>76</v>
      </c>
      <c r="U46" s="54" t="s">
        <v>163</v>
      </c>
    </row>
    <row r="47" spans="1:21" ht="53.25" thickBot="1" x14ac:dyDescent="0.3">
      <c r="A47" s="4"/>
      <c r="B47" s="297"/>
      <c r="C47" s="258"/>
      <c r="D47" s="223"/>
      <c r="E47" s="294"/>
      <c r="F47" s="300"/>
      <c r="G47" s="23">
        <v>5</v>
      </c>
      <c r="H47" s="65" t="s">
        <v>135</v>
      </c>
      <c r="I47" s="313"/>
      <c r="J47" s="188"/>
      <c r="K47" s="51" t="s">
        <v>12</v>
      </c>
      <c r="L47" s="48">
        <f t="shared" si="2"/>
        <v>5</v>
      </c>
      <c r="M47" s="333"/>
      <c r="N47" s="333"/>
      <c r="O47" s="393"/>
      <c r="P47" s="235"/>
      <c r="Q47" s="173"/>
      <c r="R47" s="157" t="s">
        <v>14</v>
      </c>
      <c r="S47" s="83"/>
      <c r="T47" s="83" t="s">
        <v>76</v>
      </c>
      <c r="U47" s="54" t="s">
        <v>163</v>
      </c>
    </row>
    <row r="48" spans="1:21" ht="77.25" thickBot="1" x14ac:dyDescent="0.3">
      <c r="A48" s="4"/>
      <c r="B48" s="297"/>
      <c r="C48" s="258"/>
      <c r="D48" s="223"/>
      <c r="E48" s="294"/>
      <c r="F48" s="300"/>
      <c r="G48" s="23">
        <v>5</v>
      </c>
      <c r="H48" s="65" t="s">
        <v>136</v>
      </c>
      <c r="I48" s="313"/>
      <c r="J48" s="188"/>
      <c r="K48" s="51" t="s">
        <v>12</v>
      </c>
      <c r="L48" s="48">
        <f t="shared" si="2"/>
        <v>5</v>
      </c>
      <c r="M48" s="333"/>
      <c r="N48" s="333"/>
      <c r="O48" s="393"/>
      <c r="P48" s="235"/>
      <c r="Q48" s="173"/>
      <c r="R48" s="157" t="s">
        <v>14</v>
      </c>
      <c r="S48" s="83"/>
      <c r="T48" s="83" t="s">
        <v>76</v>
      </c>
      <c r="U48" s="54" t="s">
        <v>163</v>
      </c>
    </row>
    <row r="49" spans="1:21" ht="102.75" thickBot="1" x14ac:dyDescent="0.3">
      <c r="A49" s="4"/>
      <c r="B49" s="297"/>
      <c r="C49" s="258"/>
      <c r="D49" s="223"/>
      <c r="E49" s="294"/>
      <c r="F49" s="300"/>
      <c r="G49" s="23">
        <v>10</v>
      </c>
      <c r="H49" s="65" t="s">
        <v>115</v>
      </c>
      <c r="I49" s="313"/>
      <c r="J49" s="188"/>
      <c r="K49" s="51" t="s">
        <v>59</v>
      </c>
      <c r="L49" s="48">
        <f t="shared" si="2"/>
        <v>0</v>
      </c>
      <c r="M49" s="333"/>
      <c r="N49" s="333"/>
      <c r="O49" s="393"/>
      <c r="P49" s="235"/>
      <c r="Q49" s="173"/>
      <c r="R49" s="157" t="s">
        <v>14</v>
      </c>
      <c r="S49" s="83"/>
      <c r="T49" s="83" t="s">
        <v>76</v>
      </c>
      <c r="U49" s="54" t="s">
        <v>163</v>
      </c>
    </row>
    <row r="50" spans="1:21" ht="103.5" thickBot="1" x14ac:dyDescent="0.3">
      <c r="A50" s="4"/>
      <c r="B50" s="297"/>
      <c r="C50" s="258"/>
      <c r="D50" s="223"/>
      <c r="E50" s="295"/>
      <c r="F50" s="300"/>
      <c r="G50" s="23">
        <v>10</v>
      </c>
      <c r="H50" s="67" t="s">
        <v>137</v>
      </c>
      <c r="I50" s="314"/>
      <c r="J50" s="189"/>
      <c r="K50" s="51" t="s">
        <v>12</v>
      </c>
      <c r="L50" s="48">
        <f t="shared" si="2"/>
        <v>10</v>
      </c>
      <c r="M50" s="333"/>
      <c r="N50" s="333"/>
      <c r="O50" s="393"/>
      <c r="P50" s="236"/>
      <c r="Q50" s="173"/>
      <c r="R50" s="157" t="s">
        <v>14</v>
      </c>
      <c r="S50" s="83"/>
      <c r="T50" s="83" t="s">
        <v>76</v>
      </c>
      <c r="U50" s="54" t="s">
        <v>163</v>
      </c>
    </row>
    <row r="51" spans="1:21" ht="53.25" thickBot="1" x14ac:dyDescent="0.3">
      <c r="A51" s="4"/>
      <c r="B51" s="297"/>
      <c r="C51" s="258"/>
      <c r="D51" s="223"/>
      <c r="E51" s="261" t="s">
        <v>147</v>
      </c>
      <c r="F51" s="300"/>
      <c r="G51" s="22">
        <v>10</v>
      </c>
      <c r="H51" s="64" t="s">
        <v>116</v>
      </c>
      <c r="I51" s="264" t="s">
        <v>28</v>
      </c>
      <c r="J51" s="42"/>
      <c r="K51" s="42" t="s">
        <v>12</v>
      </c>
      <c r="L51" s="43">
        <f t="shared" si="2"/>
        <v>10</v>
      </c>
      <c r="M51" s="333"/>
      <c r="N51" s="333"/>
      <c r="O51" s="393"/>
      <c r="P51" s="234"/>
      <c r="Q51" s="173"/>
      <c r="R51" s="156" t="s">
        <v>14</v>
      </c>
      <c r="S51" s="82"/>
      <c r="T51" s="82" t="s">
        <v>76</v>
      </c>
      <c r="U51" s="50" t="s">
        <v>163</v>
      </c>
    </row>
    <row r="52" spans="1:21" ht="102.75" thickBot="1" x14ac:dyDescent="0.3">
      <c r="A52" s="4"/>
      <c r="B52" s="297"/>
      <c r="C52" s="258"/>
      <c r="D52" s="223"/>
      <c r="E52" s="262"/>
      <c r="F52" s="300"/>
      <c r="G52" s="23">
        <v>5</v>
      </c>
      <c r="H52" s="65" t="s">
        <v>117</v>
      </c>
      <c r="I52" s="265"/>
      <c r="J52" s="51"/>
      <c r="K52" s="51" t="s">
        <v>59</v>
      </c>
      <c r="L52" s="48">
        <f t="shared" si="2"/>
        <v>0</v>
      </c>
      <c r="M52" s="333"/>
      <c r="N52" s="333"/>
      <c r="O52" s="393"/>
      <c r="P52" s="235"/>
      <c r="Q52" s="173"/>
      <c r="R52" s="157" t="s">
        <v>14</v>
      </c>
      <c r="S52" s="83"/>
      <c r="T52" s="83" t="s">
        <v>76</v>
      </c>
      <c r="U52" s="54" t="s">
        <v>163</v>
      </c>
    </row>
    <row r="53" spans="1:21" ht="53.25" thickBot="1" x14ac:dyDescent="0.3">
      <c r="A53" s="4"/>
      <c r="B53" s="297"/>
      <c r="C53" s="258"/>
      <c r="D53" s="223"/>
      <c r="E53" s="262"/>
      <c r="F53" s="300"/>
      <c r="G53" s="23">
        <v>10</v>
      </c>
      <c r="H53" s="66" t="s">
        <v>118</v>
      </c>
      <c r="I53" s="265"/>
      <c r="J53" s="51"/>
      <c r="K53" s="51" t="s">
        <v>59</v>
      </c>
      <c r="L53" s="48">
        <f t="shared" si="2"/>
        <v>0</v>
      </c>
      <c r="M53" s="333"/>
      <c r="N53" s="333"/>
      <c r="O53" s="393"/>
      <c r="P53" s="235"/>
      <c r="Q53" s="173"/>
      <c r="R53" s="157" t="s">
        <v>14</v>
      </c>
      <c r="S53" s="83"/>
      <c r="T53" s="83" t="s">
        <v>76</v>
      </c>
      <c r="U53" s="54" t="s">
        <v>163</v>
      </c>
    </row>
    <row r="54" spans="1:21" ht="53.25" thickBot="1" x14ac:dyDescent="0.3">
      <c r="A54" s="4"/>
      <c r="B54" s="297"/>
      <c r="C54" s="258"/>
      <c r="D54" s="224"/>
      <c r="E54" s="263"/>
      <c r="F54" s="301"/>
      <c r="G54" s="24">
        <v>5</v>
      </c>
      <c r="H54" s="86" t="s">
        <v>119</v>
      </c>
      <c r="I54" s="266"/>
      <c r="J54" s="56"/>
      <c r="K54" s="56" t="s">
        <v>59</v>
      </c>
      <c r="L54" s="57">
        <f t="shared" si="2"/>
        <v>0</v>
      </c>
      <c r="M54" s="334"/>
      <c r="N54" s="334"/>
      <c r="O54" s="393"/>
      <c r="P54" s="236"/>
      <c r="Q54" s="173"/>
      <c r="R54" s="199" t="s">
        <v>14</v>
      </c>
      <c r="S54" s="60"/>
      <c r="T54" s="60" t="s">
        <v>76</v>
      </c>
      <c r="U54" s="61" t="s">
        <v>163</v>
      </c>
    </row>
    <row r="55" spans="1:21" ht="51" customHeight="1" thickBot="1" x14ac:dyDescent="0.3">
      <c r="A55" s="4"/>
      <c r="B55" s="297"/>
      <c r="C55" s="258"/>
      <c r="D55" s="270" t="s">
        <v>55</v>
      </c>
      <c r="E55" s="276" t="s">
        <v>29</v>
      </c>
      <c r="F55" s="267">
        <v>10</v>
      </c>
      <c r="G55" s="25">
        <v>30</v>
      </c>
      <c r="H55" s="68" t="s">
        <v>121</v>
      </c>
      <c r="I55" s="284" t="s">
        <v>150</v>
      </c>
      <c r="J55" s="42"/>
      <c r="K55" s="42" t="s">
        <v>59</v>
      </c>
      <c r="L55" s="43">
        <f t="shared" si="2"/>
        <v>0</v>
      </c>
      <c r="M55" s="332">
        <f>L55+L56</f>
        <v>0</v>
      </c>
      <c r="N55" s="335">
        <f>((L55+L56)*F55)/100</f>
        <v>0</v>
      </c>
      <c r="O55" s="393"/>
      <c r="P55" s="234" t="s">
        <v>177</v>
      </c>
      <c r="Q55" s="173"/>
      <c r="R55" s="156" t="s">
        <v>14</v>
      </c>
      <c r="S55" s="82"/>
      <c r="T55" s="82" t="s">
        <v>76</v>
      </c>
      <c r="U55" s="50" t="s">
        <v>168</v>
      </c>
    </row>
    <row r="56" spans="1:21" ht="77.25" thickBot="1" x14ac:dyDescent="0.3">
      <c r="A56" s="4"/>
      <c r="B56" s="297"/>
      <c r="C56" s="258"/>
      <c r="D56" s="271"/>
      <c r="E56" s="277"/>
      <c r="F56" s="269"/>
      <c r="G56" s="119">
        <v>70</v>
      </c>
      <c r="H56" s="96" t="s">
        <v>120</v>
      </c>
      <c r="I56" s="285"/>
      <c r="J56" s="56"/>
      <c r="K56" s="56" t="s">
        <v>59</v>
      </c>
      <c r="L56" s="57">
        <f t="shared" si="2"/>
        <v>0</v>
      </c>
      <c r="M56" s="334"/>
      <c r="N56" s="336"/>
      <c r="O56" s="393"/>
      <c r="P56" s="242"/>
      <c r="Q56" s="173"/>
      <c r="R56" s="157" t="s">
        <v>14</v>
      </c>
      <c r="S56" s="83"/>
      <c r="T56" s="83" t="s">
        <v>76</v>
      </c>
      <c r="U56" s="54" t="s">
        <v>163</v>
      </c>
    </row>
    <row r="57" spans="1:21" ht="76.5" customHeight="1" thickBot="1" x14ac:dyDescent="0.3">
      <c r="A57" s="4"/>
      <c r="B57" s="297"/>
      <c r="C57" s="258"/>
      <c r="D57" s="222" t="s">
        <v>65</v>
      </c>
      <c r="E57" s="246" t="s">
        <v>64</v>
      </c>
      <c r="F57" s="281">
        <v>10</v>
      </c>
      <c r="G57" s="25">
        <v>30</v>
      </c>
      <c r="H57" s="217" t="s">
        <v>122</v>
      </c>
      <c r="I57" s="285"/>
      <c r="J57" s="42"/>
      <c r="K57" s="42" t="s">
        <v>14</v>
      </c>
      <c r="L57" s="43">
        <f t="shared" si="2"/>
        <v>0</v>
      </c>
      <c r="M57" s="332">
        <f>SUM(L57:L60)</f>
        <v>0</v>
      </c>
      <c r="N57" s="332">
        <f>(SUM(L57:L60)*F57)/100</f>
        <v>0</v>
      </c>
      <c r="O57" s="393"/>
      <c r="P57" s="241" t="s">
        <v>178</v>
      </c>
      <c r="Q57" s="173"/>
      <c r="R57" s="157" t="s">
        <v>14</v>
      </c>
      <c r="S57" s="83"/>
      <c r="T57" s="83" t="s">
        <v>76</v>
      </c>
      <c r="U57" s="54" t="s">
        <v>163</v>
      </c>
    </row>
    <row r="58" spans="1:21" ht="53.25" thickBot="1" x14ac:dyDescent="0.3">
      <c r="A58" s="4"/>
      <c r="B58" s="297"/>
      <c r="C58" s="258"/>
      <c r="D58" s="223"/>
      <c r="E58" s="247"/>
      <c r="F58" s="282"/>
      <c r="G58" s="26">
        <v>20</v>
      </c>
      <c r="H58" s="218" t="s">
        <v>123</v>
      </c>
      <c r="I58" s="285"/>
      <c r="J58" s="51"/>
      <c r="K58" s="51" t="s">
        <v>14</v>
      </c>
      <c r="L58" s="48">
        <f t="shared" si="2"/>
        <v>0</v>
      </c>
      <c r="M58" s="333"/>
      <c r="N58" s="333"/>
      <c r="O58" s="393"/>
      <c r="P58" s="235"/>
      <c r="Q58" s="173"/>
      <c r="R58" s="157" t="s">
        <v>14</v>
      </c>
      <c r="S58" s="83"/>
      <c r="T58" s="83" t="s">
        <v>76</v>
      </c>
      <c r="U58" s="54" t="s">
        <v>163</v>
      </c>
    </row>
    <row r="59" spans="1:21" ht="53.25" thickBot="1" x14ac:dyDescent="0.3">
      <c r="A59" s="4"/>
      <c r="B59" s="298"/>
      <c r="C59" s="258"/>
      <c r="D59" s="224"/>
      <c r="E59" s="248"/>
      <c r="F59" s="282"/>
      <c r="G59" s="26">
        <v>40</v>
      </c>
      <c r="H59" s="218" t="s">
        <v>124</v>
      </c>
      <c r="I59" s="286"/>
      <c r="J59" s="51"/>
      <c r="K59" s="51" t="s">
        <v>14</v>
      </c>
      <c r="L59" s="48">
        <f t="shared" si="2"/>
        <v>0</v>
      </c>
      <c r="M59" s="333"/>
      <c r="N59" s="333"/>
      <c r="O59" s="393"/>
      <c r="P59" s="242"/>
      <c r="Q59" s="173"/>
      <c r="R59" s="157" t="s">
        <v>14</v>
      </c>
      <c r="S59" s="83"/>
      <c r="T59" s="83" t="s">
        <v>76</v>
      </c>
      <c r="U59" s="54" t="s">
        <v>165</v>
      </c>
    </row>
    <row r="60" spans="1:21" ht="156.75" customHeight="1" thickBot="1" x14ac:dyDescent="0.3">
      <c r="A60" s="4"/>
      <c r="B60" s="296" t="s">
        <v>61</v>
      </c>
      <c r="C60" s="258"/>
      <c r="D60" s="85" t="s">
        <v>65</v>
      </c>
      <c r="E60" s="179" t="s">
        <v>64</v>
      </c>
      <c r="F60" s="282"/>
      <c r="G60" s="27">
        <v>10</v>
      </c>
      <c r="H60" s="69" t="s">
        <v>125</v>
      </c>
      <c r="I60" s="168" t="s">
        <v>149</v>
      </c>
      <c r="J60" s="56"/>
      <c r="K60" s="56" t="s">
        <v>14</v>
      </c>
      <c r="L60" s="57">
        <f t="shared" si="2"/>
        <v>0</v>
      </c>
      <c r="M60" s="334"/>
      <c r="N60" s="334"/>
      <c r="O60" s="393"/>
      <c r="P60" s="58" t="s">
        <v>179</v>
      </c>
      <c r="Q60" s="174"/>
      <c r="R60" s="59" t="s">
        <v>14</v>
      </c>
      <c r="S60" s="60"/>
      <c r="T60" s="60" t="s">
        <v>76</v>
      </c>
      <c r="U60" s="61" t="s">
        <v>165</v>
      </c>
    </row>
    <row r="61" spans="1:21" ht="77.25" thickBot="1" x14ac:dyDescent="0.3">
      <c r="A61" s="4"/>
      <c r="B61" s="297"/>
      <c r="C61" s="258"/>
      <c r="D61" s="222" t="s">
        <v>56</v>
      </c>
      <c r="E61" s="278" t="s">
        <v>30</v>
      </c>
      <c r="F61" s="281">
        <v>10</v>
      </c>
      <c r="G61" s="21">
        <v>20</v>
      </c>
      <c r="H61" s="41" t="s">
        <v>31</v>
      </c>
      <c r="I61" s="284" t="s">
        <v>32</v>
      </c>
      <c r="J61" s="42"/>
      <c r="K61" s="42" t="s">
        <v>59</v>
      </c>
      <c r="L61" s="43">
        <f t="shared" si="2"/>
        <v>0</v>
      </c>
      <c r="M61" s="332">
        <f>SUM(L61:L73)</f>
        <v>0</v>
      </c>
      <c r="N61" s="332">
        <f>(SUM(L61:L73)*F61)/100</f>
        <v>0</v>
      </c>
      <c r="O61" s="393"/>
      <c r="P61" s="234" t="s">
        <v>180</v>
      </c>
      <c r="Q61" s="173"/>
      <c r="R61" s="156" t="s">
        <v>14</v>
      </c>
      <c r="S61" s="82"/>
      <c r="T61" s="82" t="s">
        <v>76</v>
      </c>
      <c r="U61" s="50" t="s">
        <v>166</v>
      </c>
    </row>
    <row r="62" spans="1:21" ht="53.25" thickBot="1" x14ac:dyDescent="0.3">
      <c r="A62" s="4"/>
      <c r="B62" s="297"/>
      <c r="C62" s="258"/>
      <c r="D62" s="223"/>
      <c r="E62" s="279"/>
      <c r="F62" s="282"/>
      <c r="G62" s="19">
        <v>5</v>
      </c>
      <c r="H62" s="46" t="s">
        <v>138</v>
      </c>
      <c r="I62" s="285"/>
      <c r="J62" s="51"/>
      <c r="K62" s="51" t="s">
        <v>59</v>
      </c>
      <c r="L62" s="48">
        <f t="shared" si="2"/>
        <v>0</v>
      </c>
      <c r="M62" s="333"/>
      <c r="N62" s="333"/>
      <c r="O62" s="393"/>
      <c r="P62" s="235"/>
      <c r="Q62" s="173"/>
      <c r="R62" s="157" t="s">
        <v>14</v>
      </c>
      <c r="S62" s="83"/>
      <c r="T62" s="83" t="s">
        <v>76</v>
      </c>
      <c r="U62" s="54" t="s">
        <v>166</v>
      </c>
    </row>
    <row r="63" spans="1:21" ht="53.25" thickBot="1" x14ac:dyDescent="0.3">
      <c r="A63" s="4"/>
      <c r="B63" s="297"/>
      <c r="C63" s="258"/>
      <c r="D63" s="223"/>
      <c r="E63" s="279"/>
      <c r="F63" s="282"/>
      <c r="G63" s="19">
        <v>5</v>
      </c>
      <c r="H63" s="46" t="s">
        <v>33</v>
      </c>
      <c r="I63" s="285"/>
      <c r="J63" s="51"/>
      <c r="K63" s="51" t="s">
        <v>59</v>
      </c>
      <c r="L63" s="48">
        <f t="shared" si="2"/>
        <v>0</v>
      </c>
      <c r="M63" s="333"/>
      <c r="N63" s="333"/>
      <c r="O63" s="393"/>
      <c r="P63" s="235"/>
      <c r="Q63" s="173"/>
      <c r="R63" s="157" t="s">
        <v>14</v>
      </c>
      <c r="S63" s="83"/>
      <c r="T63" s="83" t="s">
        <v>76</v>
      </c>
      <c r="U63" s="54" t="s">
        <v>164</v>
      </c>
    </row>
    <row r="64" spans="1:21" ht="53.25" thickBot="1" x14ac:dyDescent="0.3">
      <c r="A64" s="4"/>
      <c r="B64" s="297"/>
      <c r="C64" s="258"/>
      <c r="D64" s="223"/>
      <c r="E64" s="279"/>
      <c r="F64" s="282"/>
      <c r="G64" s="19">
        <v>5</v>
      </c>
      <c r="H64" s="46" t="s">
        <v>34</v>
      </c>
      <c r="I64" s="285"/>
      <c r="J64" s="51"/>
      <c r="K64" s="51" t="s">
        <v>59</v>
      </c>
      <c r="L64" s="48">
        <f t="shared" si="2"/>
        <v>0</v>
      </c>
      <c r="M64" s="333"/>
      <c r="N64" s="333"/>
      <c r="O64" s="393"/>
      <c r="P64" s="235"/>
      <c r="Q64" s="173"/>
      <c r="R64" s="157" t="s">
        <v>14</v>
      </c>
      <c r="S64" s="83"/>
      <c r="T64" s="83" t="s">
        <v>76</v>
      </c>
      <c r="U64" s="54" t="s">
        <v>166</v>
      </c>
    </row>
    <row r="65" spans="1:23" ht="53.25" thickBot="1" x14ac:dyDescent="0.3">
      <c r="A65" s="4"/>
      <c r="B65" s="297"/>
      <c r="C65" s="258"/>
      <c r="D65" s="223"/>
      <c r="E65" s="279"/>
      <c r="F65" s="282"/>
      <c r="G65" s="19">
        <v>5</v>
      </c>
      <c r="H65" s="46" t="s">
        <v>35</v>
      </c>
      <c r="I65" s="285"/>
      <c r="J65" s="51"/>
      <c r="K65" s="51" t="s">
        <v>59</v>
      </c>
      <c r="L65" s="48">
        <f t="shared" si="2"/>
        <v>0</v>
      </c>
      <c r="M65" s="333"/>
      <c r="N65" s="333"/>
      <c r="O65" s="393"/>
      <c r="P65" s="235"/>
      <c r="Q65" s="173"/>
      <c r="R65" s="157" t="s">
        <v>14</v>
      </c>
      <c r="S65" s="83"/>
      <c r="T65" s="83" t="s">
        <v>76</v>
      </c>
      <c r="U65" s="54" t="s">
        <v>163</v>
      </c>
    </row>
    <row r="66" spans="1:23" ht="53.25" thickBot="1" x14ac:dyDescent="0.3">
      <c r="A66" s="4"/>
      <c r="B66" s="297"/>
      <c r="C66" s="258"/>
      <c r="D66" s="223"/>
      <c r="E66" s="279"/>
      <c r="F66" s="282"/>
      <c r="G66" s="19">
        <v>5</v>
      </c>
      <c r="H66" s="46" t="s">
        <v>36</v>
      </c>
      <c r="I66" s="285"/>
      <c r="J66" s="51"/>
      <c r="K66" s="51" t="s">
        <v>59</v>
      </c>
      <c r="L66" s="48">
        <f t="shared" si="2"/>
        <v>0</v>
      </c>
      <c r="M66" s="333"/>
      <c r="N66" s="333"/>
      <c r="O66" s="393"/>
      <c r="P66" s="235"/>
      <c r="Q66" s="173"/>
      <c r="R66" s="157" t="s">
        <v>14</v>
      </c>
      <c r="S66" s="83"/>
      <c r="T66" s="83" t="s">
        <v>76</v>
      </c>
      <c r="U66" s="54" t="s">
        <v>166</v>
      </c>
    </row>
    <row r="67" spans="1:23" ht="53.25" thickBot="1" x14ac:dyDescent="0.3">
      <c r="A67" s="4"/>
      <c r="B67" s="297"/>
      <c r="C67" s="258"/>
      <c r="D67" s="223"/>
      <c r="E67" s="279"/>
      <c r="F67" s="282"/>
      <c r="G67" s="19">
        <v>5</v>
      </c>
      <c r="H67" s="46" t="s">
        <v>37</v>
      </c>
      <c r="I67" s="285"/>
      <c r="J67" s="51"/>
      <c r="K67" s="51" t="s">
        <v>59</v>
      </c>
      <c r="L67" s="48">
        <f t="shared" si="2"/>
        <v>0</v>
      </c>
      <c r="M67" s="333"/>
      <c r="N67" s="333"/>
      <c r="O67" s="393"/>
      <c r="P67" s="235"/>
      <c r="Q67" s="173"/>
      <c r="R67" s="157" t="s">
        <v>14</v>
      </c>
      <c r="S67" s="83"/>
      <c r="T67" s="83" t="s">
        <v>76</v>
      </c>
      <c r="U67" s="54" t="s">
        <v>166</v>
      </c>
    </row>
    <row r="68" spans="1:23" ht="53.25" thickBot="1" x14ac:dyDescent="0.3">
      <c r="A68" s="4"/>
      <c r="B68" s="297"/>
      <c r="C68" s="258"/>
      <c r="D68" s="223"/>
      <c r="E68" s="279"/>
      <c r="F68" s="282"/>
      <c r="G68" s="19">
        <v>5</v>
      </c>
      <c r="H68" s="46" t="s">
        <v>38</v>
      </c>
      <c r="I68" s="285"/>
      <c r="J68" s="51"/>
      <c r="K68" s="51" t="s">
        <v>59</v>
      </c>
      <c r="L68" s="48">
        <f t="shared" si="2"/>
        <v>0</v>
      </c>
      <c r="M68" s="333"/>
      <c r="N68" s="333"/>
      <c r="O68" s="393"/>
      <c r="P68" s="235"/>
      <c r="Q68" s="173"/>
      <c r="R68" s="157" t="s">
        <v>14</v>
      </c>
      <c r="S68" s="83"/>
      <c r="T68" s="83" t="s">
        <v>76</v>
      </c>
      <c r="U68" s="54" t="s">
        <v>166</v>
      </c>
    </row>
    <row r="69" spans="1:23" ht="53.25" thickBot="1" x14ac:dyDescent="0.3">
      <c r="A69" s="4"/>
      <c r="B69" s="297"/>
      <c r="C69" s="258"/>
      <c r="D69" s="223"/>
      <c r="E69" s="279"/>
      <c r="F69" s="282"/>
      <c r="G69" s="19">
        <v>5</v>
      </c>
      <c r="H69" s="46" t="s">
        <v>39</v>
      </c>
      <c r="I69" s="285"/>
      <c r="J69" s="51"/>
      <c r="K69" s="51" t="s">
        <v>59</v>
      </c>
      <c r="L69" s="48">
        <f t="shared" si="2"/>
        <v>0</v>
      </c>
      <c r="M69" s="333"/>
      <c r="N69" s="333"/>
      <c r="O69" s="393"/>
      <c r="P69" s="235"/>
      <c r="Q69" s="173"/>
      <c r="R69" s="157" t="s">
        <v>14</v>
      </c>
      <c r="S69" s="83"/>
      <c r="T69" s="83" t="s">
        <v>76</v>
      </c>
      <c r="U69" s="54" t="s">
        <v>164</v>
      </c>
    </row>
    <row r="70" spans="1:23" ht="53.25" thickBot="1" x14ac:dyDescent="0.3">
      <c r="A70" s="4"/>
      <c r="B70" s="297"/>
      <c r="C70" s="258"/>
      <c r="D70" s="223"/>
      <c r="E70" s="279"/>
      <c r="F70" s="282"/>
      <c r="G70" s="19">
        <v>5</v>
      </c>
      <c r="H70" s="120" t="s">
        <v>40</v>
      </c>
      <c r="I70" s="285"/>
      <c r="J70" s="51"/>
      <c r="K70" s="51" t="s">
        <v>59</v>
      </c>
      <c r="L70" s="48">
        <f t="shared" si="2"/>
        <v>0</v>
      </c>
      <c r="M70" s="333"/>
      <c r="N70" s="333"/>
      <c r="O70" s="393"/>
      <c r="P70" s="235"/>
      <c r="Q70" s="173"/>
      <c r="R70" s="157" t="s">
        <v>14</v>
      </c>
      <c r="S70" s="83"/>
      <c r="T70" s="83" t="s">
        <v>76</v>
      </c>
      <c r="U70" s="54" t="s">
        <v>164</v>
      </c>
    </row>
    <row r="71" spans="1:23" ht="45.75" customHeight="1" thickBot="1" x14ac:dyDescent="0.3">
      <c r="A71" s="4"/>
      <c r="B71" s="297"/>
      <c r="C71" s="258"/>
      <c r="D71" s="223"/>
      <c r="E71" s="279"/>
      <c r="F71" s="282"/>
      <c r="G71" s="19">
        <v>5</v>
      </c>
      <c r="H71" s="120" t="s">
        <v>41</v>
      </c>
      <c r="I71" s="285"/>
      <c r="J71" s="51"/>
      <c r="K71" s="51" t="s">
        <v>59</v>
      </c>
      <c r="L71" s="48">
        <f t="shared" si="2"/>
        <v>0</v>
      </c>
      <c r="M71" s="333"/>
      <c r="N71" s="333"/>
      <c r="O71" s="393"/>
      <c r="P71" s="235"/>
      <c r="Q71" s="173"/>
      <c r="R71" s="157" t="s">
        <v>14</v>
      </c>
      <c r="S71" s="83"/>
      <c r="T71" s="83" t="s">
        <v>76</v>
      </c>
      <c r="U71" s="54" t="s">
        <v>164</v>
      </c>
    </row>
    <row r="72" spans="1:23" ht="77.25" thickBot="1" x14ac:dyDescent="0.3">
      <c r="A72" s="4"/>
      <c r="B72" s="297"/>
      <c r="C72" s="258"/>
      <c r="D72" s="223"/>
      <c r="E72" s="279"/>
      <c r="F72" s="282"/>
      <c r="G72" s="19">
        <v>10</v>
      </c>
      <c r="H72" s="46" t="s">
        <v>42</v>
      </c>
      <c r="I72" s="285"/>
      <c r="J72" s="51"/>
      <c r="K72" s="51" t="s">
        <v>59</v>
      </c>
      <c r="L72" s="48">
        <f t="shared" si="2"/>
        <v>0</v>
      </c>
      <c r="M72" s="333"/>
      <c r="N72" s="333"/>
      <c r="O72" s="393"/>
      <c r="P72" s="235"/>
      <c r="Q72" s="173"/>
      <c r="R72" s="157" t="s">
        <v>14</v>
      </c>
      <c r="S72" s="83"/>
      <c r="T72" s="83" t="s">
        <v>76</v>
      </c>
      <c r="U72" s="54" t="s">
        <v>164</v>
      </c>
    </row>
    <row r="73" spans="1:23" ht="77.25" thickBot="1" x14ac:dyDescent="0.3">
      <c r="A73" s="4"/>
      <c r="B73" s="298"/>
      <c r="C73" s="288"/>
      <c r="D73" s="224"/>
      <c r="E73" s="280"/>
      <c r="F73" s="283"/>
      <c r="G73" s="20">
        <v>20</v>
      </c>
      <c r="H73" s="55" t="s">
        <v>43</v>
      </c>
      <c r="I73" s="286"/>
      <c r="J73" s="56"/>
      <c r="K73" s="56" t="s">
        <v>59</v>
      </c>
      <c r="L73" s="57">
        <f t="shared" si="2"/>
        <v>0</v>
      </c>
      <c r="M73" s="334"/>
      <c r="N73" s="334"/>
      <c r="O73" s="369"/>
      <c r="P73" s="236"/>
      <c r="Q73" s="173"/>
      <c r="R73" s="199" t="s">
        <v>14</v>
      </c>
      <c r="S73" s="60"/>
      <c r="T73" s="60" t="s">
        <v>76</v>
      </c>
      <c r="U73" s="61" t="s">
        <v>164</v>
      </c>
    </row>
    <row r="74" spans="1:23" ht="84.75" customHeight="1" x14ac:dyDescent="0.25">
      <c r="A74" s="5"/>
      <c r="B74" s="272" t="s">
        <v>58</v>
      </c>
      <c r="C74" s="274">
        <v>5</v>
      </c>
      <c r="D74" s="353" t="s">
        <v>58</v>
      </c>
      <c r="E74" s="362" t="s">
        <v>45</v>
      </c>
      <c r="F74" s="364">
        <v>100</v>
      </c>
      <c r="G74" s="121">
        <v>50</v>
      </c>
      <c r="H74" s="68" t="s">
        <v>139</v>
      </c>
      <c r="I74" s="366" t="s">
        <v>46</v>
      </c>
      <c r="J74" s="190"/>
      <c r="K74" s="42" t="s">
        <v>12</v>
      </c>
      <c r="L74" s="43">
        <f t="shared" si="2"/>
        <v>50</v>
      </c>
      <c r="M74" s="332">
        <f>L74+L75</f>
        <v>100</v>
      </c>
      <c r="N74" s="332">
        <f>((L74+L75)*F74)/100</f>
        <v>100</v>
      </c>
      <c r="O74" s="368">
        <f>(N74*C74)/100</f>
        <v>5</v>
      </c>
      <c r="P74" s="234" t="s">
        <v>181</v>
      </c>
      <c r="Q74" s="72"/>
      <c r="R74" s="156" t="s">
        <v>14</v>
      </c>
      <c r="S74" s="82"/>
      <c r="T74" s="82" t="s">
        <v>76</v>
      </c>
      <c r="U74" s="50" t="s">
        <v>163</v>
      </c>
    </row>
    <row r="75" spans="1:23" ht="106.5" customHeight="1" thickBot="1" x14ac:dyDescent="0.3">
      <c r="B75" s="273"/>
      <c r="C75" s="275"/>
      <c r="D75" s="354"/>
      <c r="E75" s="363"/>
      <c r="F75" s="365"/>
      <c r="G75" s="122">
        <v>50</v>
      </c>
      <c r="H75" s="96" t="s">
        <v>126</v>
      </c>
      <c r="I75" s="367"/>
      <c r="J75" s="191"/>
      <c r="K75" s="123" t="s">
        <v>12</v>
      </c>
      <c r="L75" s="57">
        <f t="shared" si="2"/>
        <v>50</v>
      </c>
      <c r="M75" s="334"/>
      <c r="N75" s="334"/>
      <c r="O75" s="369"/>
      <c r="P75" s="240"/>
      <c r="Q75" s="174"/>
      <c r="R75" s="59" t="s">
        <v>14</v>
      </c>
      <c r="S75" s="60"/>
      <c r="T75" s="60" t="s">
        <v>76</v>
      </c>
      <c r="U75" s="61" t="s">
        <v>167</v>
      </c>
    </row>
    <row r="76" spans="1:23" ht="51" hidden="1" customHeight="1" x14ac:dyDescent="0.25">
      <c r="B76" s="228" t="s">
        <v>60</v>
      </c>
      <c r="C76" s="267">
        <v>5</v>
      </c>
      <c r="D76" s="225" t="s">
        <v>57</v>
      </c>
      <c r="E76" s="355" t="s">
        <v>140</v>
      </c>
      <c r="F76" s="299">
        <v>50</v>
      </c>
      <c r="G76" s="18">
        <v>20</v>
      </c>
      <c r="H76" s="105" t="s">
        <v>151</v>
      </c>
      <c r="I76" s="359" t="s">
        <v>152</v>
      </c>
      <c r="J76" s="124"/>
      <c r="K76" s="124" t="s">
        <v>14</v>
      </c>
      <c r="L76" s="125">
        <f t="shared" si="2"/>
        <v>0</v>
      </c>
      <c r="M76" s="350">
        <f>SUM(L76:L82)</f>
        <v>0</v>
      </c>
      <c r="N76" s="347">
        <f>(SUM(L76:L82)*F76)/100</f>
        <v>0</v>
      </c>
      <c r="O76" s="350">
        <f>(SUM(N76:N88)*C76)/100</f>
        <v>0</v>
      </c>
      <c r="P76" s="49"/>
      <c r="Q76" s="49"/>
      <c r="R76" s="49" t="s">
        <v>14</v>
      </c>
      <c r="S76" s="82"/>
      <c r="T76" s="82" t="s">
        <v>14</v>
      </c>
      <c r="U76" s="50"/>
    </row>
    <row r="77" spans="1:23" ht="44.25" hidden="1" customHeight="1" x14ac:dyDescent="0.25">
      <c r="B77" s="229"/>
      <c r="C77" s="268"/>
      <c r="D77" s="226"/>
      <c r="E77" s="356"/>
      <c r="F77" s="300"/>
      <c r="G77" s="17">
        <v>10</v>
      </c>
      <c r="H77" s="126" t="s">
        <v>141</v>
      </c>
      <c r="I77" s="360"/>
      <c r="J77" s="127"/>
      <c r="K77" s="127" t="s">
        <v>14</v>
      </c>
      <c r="L77" s="128">
        <f t="shared" si="2"/>
        <v>0</v>
      </c>
      <c r="M77" s="351"/>
      <c r="N77" s="348"/>
      <c r="O77" s="351"/>
      <c r="P77" s="72"/>
      <c r="Q77" s="72"/>
      <c r="R77" s="53" t="s">
        <v>14</v>
      </c>
      <c r="S77" s="83"/>
      <c r="T77" s="83" t="s">
        <v>14</v>
      </c>
      <c r="U77" s="75"/>
      <c r="V77" s="6" t="s">
        <v>44</v>
      </c>
      <c r="W77" s="6" t="s">
        <v>47</v>
      </c>
    </row>
    <row r="78" spans="1:23" ht="48.75" hidden="1" customHeight="1" x14ac:dyDescent="0.25">
      <c r="B78" s="229"/>
      <c r="C78" s="268"/>
      <c r="D78" s="226"/>
      <c r="E78" s="356"/>
      <c r="F78" s="300"/>
      <c r="G78" s="17">
        <v>10</v>
      </c>
      <c r="H78" s="126" t="s">
        <v>48</v>
      </c>
      <c r="I78" s="360"/>
      <c r="J78" s="127"/>
      <c r="K78" s="127" t="s">
        <v>14</v>
      </c>
      <c r="L78" s="128">
        <f t="shared" si="2"/>
        <v>0</v>
      </c>
      <c r="M78" s="351"/>
      <c r="N78" s="348"/>
      <c r="O78" s="351"/>
      <c r="P78" s="72"/>
      <c r="Q78" s="72"/>
      <c r="R78" s="53" t="s">
        <v>14</v>
      </c>
      <c r="S78" s="83"/>
      <c r="T78" s="83" t="s">
        <v>14</v>
      </c>
      <c r="U78" s="129"/>
      <c r="V78" s="7">
        <v>1</v>
      </c>
      <c r="W78" s="7">
        <v>0</v>
      </c>
    </row>
    <row r="79" spans="1:23" ht="51.75" hidden="1" customHeight="1" x14ac:dyDescent="0.25">
      <c r="B79" s="229"/>
      <c r="C79" s="268"/>
      <c r="D79" s="226"/>
      <c r="E79" s="357"/>
      <c r="F79" s="300"/>
      <c r="G79" s="17">
        <v>10</v>
      </c>
      <c r="H79" s="126" t="s">
        <v>49</v>
      </c>
      <c r="I79" s="360"/>
      <c r="J79" s="130"/>
      <c r="K79" s="130" t="s">
        <v>14</v>
      </c>
      <c r="L79" s="128">
        <f t="shared" si="2"/>
        <v>0</v>
      </c>
      <c r="M79" s="351"/>
      <c r="N79" s="348"/>
      <c r="O79" s="351"/>
      <c r="P79" s="77"/>
      <c r="Q79" s="77"/>
      <c r="R79" s="78" t="s">
        <v>14</v>
      </c>
      <c r="S79" s="79"/>
      <c r="T79" s="79" t="s">
        <v>14</v>
      </c>
      <c r="U79" s="80"/>
      <c r="V79" s="7"/>
      <c r="W79" s="7"/>
    </row>
    <row r="80" spans="1:23" ht="52.5" hidden="1" customHeight="1" x14ac:dyDescent="0.25">
      <c r="B80" s="229"/>
      <c r="C80" s="268"/>
      <c r="D80" s="226"/>
      <c r="E80" s="357"/>
      <c r="F80" s="300"/>
      <c r="G80" s="17">
        <v>10</v>
      </c>
      <c r="H80" s="126" t="s">
        <v>50</v>
      </c>
      <c r="I80" s="360"/>
      <c r="J80" s="130"/>
      <c r="K80" s="130" t="s">
        <v>14</v>
      </c>
      <c r="L80" s="128">
        <f t="shared" ref="L80:L88" si="3">IF(K80="SI",G80,0)</f>
        <v>0</v>
      </c>
      <c r="M80" s="351"/>
      <c r="N80" s="348"/>
      <c r="O80" s="351"/>
      <c r="P80" s="77"/>
      <c r="Q80" s="77"/>
      <c r="R80" s="78" t="s">
        <v>14</v>
      </c>
      <c r="S80" s="79"/>
      <c r="T80" s="79" t="s">
        <v>14</v>
      </c>
      <c r="U80" s="80"/>
      <c r="V80" s="7"/>
      <c r="W80" s="7"/>
    </row>
    <row r="81" spans="2:23" ht="51" hidden="1" customHeight="1" x14ac:dyDescent="0.25">
      <c r="B81" s="229"/>
      <c r="C81" s="268"/>
      <c r="D81" s="226"/>
      <c r="E81" s="357"/>
      <c r="F81" s="300"/>
      <c r="G81" s="17">
        <v>20</v>
      </c>
      <c r="H81" s="126" t="s">
        <v>142</v>
      </c>
      <c r="I81" s="360"/>
      <c r="J81" s="130"/>
      <c r="K81" s="130" t="s">
        <v>14</v>
      </c>
      <c r="L81" s="128">
        <f t="shared" si="3"/>
        <v>0</v>
      </c>
      <c r="M81" s="351"/>
      <c r="N81" s="348"/>
      <c r="O81" s="351"/>
      <c r="P81" s="77"/>
      <c r="Q81" s="77"/>
      <c r="R81" s="78" t="s">
        <v>14</v>
      </c>
      <c r="S81" s="79"/>
      <c r="T81" s="79" t="s">
        <v>14</v>
      </c>
      <c r="U81" s="80"/>
      <c r="V81" s="7"/>
      <c r="W81" s="7"/>
    </row>
    <row r="82" spans="2:23" ht="54" hidden="1" customHeight="1" thickBot="1" x14ac:dyDescent="0.3">
      <c r="B82" s="230"/>
      <c r="C82" s="268"/>
      <c r="D82" s="227"/>
      <c r="E82" s="358"/>
      <c r="F82" s="301"/>
      <c r="G82" s="116">
        <v>20</v>
      </c>
      <c r="H82" s="96" t="s">
        <v>143</v>
      </c>
      <c r="I82" s="361"/>
      <c r="J82" s="131"/>
      <c r="K82" s="131" t="s">
        <v>14</v>
      </c>
      <c r="L82" s="132">
        <f t="shared" si="3"/>
        <v>0</v>
      </c>
      <c r="M82" s="352"/>
      <c r="N82" s="349"/>
      <c r="O82" s="351"/>
      <c r="P82" s="133"/>
      <c r="Q82" s="133"/>
      <c r="R82" s="59" t="s">
        <v>14</v>
      </c>
      <c r="S82" s="60"/>
      <c r="T82" s="60" t="s">
        <v>14</v>
      </c>
      <c r="U82" s="134"/>
      <c r="V82" s="7">
        <v>1</v>
      </c>
      <c r="W82" s="7">
        <v>1</v>
      </c>
    </row>
    <row r="83" spans="2:23" ht="409.5" hidden="1" customHeight="1" thickBot="1" x14ac:dyDescent="0.3">
      <c r="B83" s="302" t="s">
        <v>60</v>
      </c>
      <c r="C83" s="268"/>
      <c r="D83" s="228" t="s">
        <v>57</v>
      </c>
      <c r="E83" s="249" t="s">
        <v>144</v>
      </c>
      <c r="F83" s="344">
        <v>50</v>
      </c>
      <c r="G83" s="15">
        <v>25</v>
      </c>
      <c r="H83" s="159" t="s">
        <v>154</v>
      </c>
      <c r="I83" s="305" t="s">
        <v>51</v>
      </c>
      <c r="J83" s="70"/>
      <c r="K83" s="70" t="s">
        <v>14</v>
      </c>
      <c r="L83" s="43">
        <f t="shared" si="3"/>
        <v>0</v>
      </c>
      <c r="M83" s="332">
        <f>SUM(L83:L88)</f>
        <v>0</v>
      </c>
      <c r="N83" s="350">
        <f>(SUM(L83:L88)*F83)/100</f>
        <v>0</v>
      </c>
      <c r="O83" s="351"/>
      <c r="P83" s="49"/>
      <c r="Q83" s="49"/>
      <c r="R83" s="49" t="s">
        <v>14</v>
      </c>
      <c r="S83" s="82"/>
      <c r="T83" s="82" t="s">
        <v>14</v>
      </c>
      <c r="U83" s="50"/>
      <c r="V83" s="7"/>
      <c r="W83" s="7"/>
    </row>
    <row r="84" spans="2:23" ht="333" hidden="1" customHeight="1" thickBot="1" x14ac:dyDescent="0.3">
      <c r="B84" s="303"/>
      <c r="C84" s="268"/>
      <c r="D84" s="229"/>
      <c r="E84" s="250"/>
      <c r="F84" s="345"/>
      <c r="G84" s="16">
        <v>15</v>
      </c>
      <c r="H84" s="71" t="s">
        <v>81</v>
      </c>
      <c r="I84" s="306"/>
      <c r="J84" s="52"/>
      <c r="K84" s="52" t="s">
        <v>14</v>
      </c>
      <c r="L84" s="48">
        <f t="shared" si="3"/>
        <v>0</v>
      </c>
      <c r="M84" s="333"/>
      <c r="N84" s="351"/>
      <c r="O84" s="351"/>
      <c r="P84" s="135"/>
      <c r="Q84" s="135"/>
      <c r="R84" s="136" t="s">
        <v>14</v>
      </c>
      <c r="S84" s="137"/>
      <c r="T84" s="137"/>
      <c r="U84" s="138"/>
      <c r="V84" s="7"/>
      <c r="W84" s="7"/>
    </row>
    <row r="85" spans="2:23" ht="307.5" hidden="1" customHeight="1" thickBot="1" x14ac:dyDescent="0.3">
      <c r="B85" s="303"/>
      <c r="C85" s="268"/>
      <c r="D85" s="229"/>
      <c r="E85" s="250"/>
      <c r="F85" s="345"/>
      <c r="G85" s="16">
        <v>15</v>
      </c>
      <c r="H85" s="71" t="s">
        <v>82</v>
      </c>
      <c r="I85" s="306"/>
      <c r="J85" s="52"/>
      <c r="K85" s="52" t="s">
        <v>14</v>
      </c>
      <c r="L85" s="48">
        <f t="shared" si="3"/>
        <v>0</v>
      </c>
      <c r="M85" s="333"/>
      <c r="N85" s="351"/>
      <c r="O85" s="351"/>
      <c r="P85" s="72"/>
      <c r="Q85" s="72"/>
      <c r="R85" s="73" t="s">
        <v>14</v>
      </c>
      <c r="S85" s="74"/>
      <c r="T85" s="74" t="s">
        <v>14</v>
      </c>
      <c r="U85" s="75" t="s">
        <v>145</v>
      </c>
      <c r="V85" s="7"/>
      <c r="W85" s="7"/>
    </row>
    <row r="86" spans="2:23" ht="154.5" hidden="1" thickBot="1" x14ac:dyDescent="0.3">
      <c r="B86" s="303"/>
      <c r="C86" s="268"/>
      <c r="D86" s="229"/>
      <c r="E86" s="250"/>
      <c r="F86" s="345"/>
      <c r="G86" s="18">
        <v>15</v>
      </c>
      <c r="H86" s="170" t="s">
        <v>127</v>
      </c>
      <c r="I86" s="306"/>
      <c r="J86" s="76"/>
      <c r="K86" s="76" t="s">
        <v>14</v>
      </c>
      <c r="L86" s="48">
        <f t="shared" si="3"/>
        <v>0</v>
      </c>
      <c r="M86" s="333"/>
      <c r="N86" s="351"/>
      <c r="O86" s="351"/>
      <c r="P86" s="77"/>
      <c r="Q86" s="77"/>
      <c r="R86" s="78" t="s">
        <v>14</v>
      </c>
      <c r="S86" s="79"/>
      <c r="T86" s="79" t="s">
        <v>14</v>
      </c>
      <c r="U86" s="80">
        <v>1</v>
      </c>
      <c r="V86" s="7">
        <v>1</v>
      </c>
      <c r="W86" s="7">
        <v>0</v>
      </c>
    </row>
    <row r="87" spans="2:23" ht="129" hidden="1" thickBot="1" x14ac:dyDescent="0.3">
      <c r="B87" s="304"/>
      <c r="C87" s="268"/>
      <c r="D87" s="230"/>
      <c r="E87" s="251"/>
      <c r="F87" s="345"/>
      <c r="G87" s="169">
        <v>15</v>
      </c>
      <c r="H87" s="171" t="s">
        <v>83</v>
      </c>
      <c r="I87" s="307"/>
      <c r="J87" s="173"/>
      <c r="K87" s="173" t="s">
        <v>14</v>
      </c>
      <c r="L87" s="128">
        <f t="shared" si="3"/>
        <v>0</v>
      </c>
      <c r="M87" s="333"/>
      <c r="N87" s="351"/>
      <c r="O87" s="351"/>
      <c r="P87" s="77"/>
      <c r="Q87" s="77"/>
      <c r="R87" s="77" t="s">
        <v>14</v>
      </c>
      <c r="S87" s="173"/>
      <c r="T87" s="173" t="s">
        <v>14</v>
      </c>
      <c r="U87" s="176"/>
      <c r="V87" s="7">
        <v>0</v>
      </c>
      <c r="W87" s="7">
        <v>1</v>
      </c>
    </row>
    <row r="88" spans="2:23" ht="407.25" hidden="1" customHeight="1" thickBot="1" x14ac:dyDescent="0.3">
      <c r="B88" s="160" t="s">
        <v>60</v>
      </c>
      <c r="C88" s="269"/>
      <c r="D88" s="162" t="s">
        <v>57</v>
      </c>
      <c r="E88" s="161" t="s">
        <v>144</v>
      </c>
      <c r="F88" s="346"/>
      <c r="G88" s="139">
        <v>15</v>
      </c>
      <c r="H88" s="140" t="s">
        <v>84</v>
      </c>
      <c r="I88" s="84" t="s">
        <v>51</v>
      </c>
      <c r="J88" s="172"/>
      <c r="K88" s="172" t="s">
        <v>14</v>
      </c>
      <c r="L88" s="57">
        <f t="shared" si="3"/>
        <v>0</v>
      </c>
      <c r="M88" s="334"/>
      <c r="N88" s="352"/>
      <c r="O88" s="352"/>
      <c r="P88" s="133"/>
      <c r="Q88" s="133"/>
      <c r="R88" s="59" t="s">
        <v>14</v>
      </c>
      <c r="S88" s="202"/>
      <c r="T88" s="81" t="s">
        <v>14</v>
      </c>
      <c r="U88" s="175">
        <v>0</v>
      </c>
      <c r="V88" s="7">
        <v>1</v>
      </c>
      <c r="W88" s="7">
        <v>1</v>
      </c>
    </row>
    <row r="89" spans="2:23" ht="26.25" customHeight="1" x14ac:dyDescent="0.25">
      <c r="D89" s="28"/>
      <c r="E89" s="29"/>
      <c r="F89" s="30"/>
      <c r="G89" s="30"/>
      <c r="H89" s="7"/>
      <c r="K89" s="8"/>
      <c r="L89" s="8"/>
      <c r="M89" s="8"/>
      <c r="N89" s="31" t="s">
        <v>73</v>
      </c>
      <c r="O89" s="31">
        <f>SUM(O3:O88)</f>
        <v>39.799999999999997</v>
      </c>
      <c r="P89" s="7"/>
      <c r="Q89" s="7"/>
      <c r="R89" s="7"/>
      <c r="S89" s="7"/>
      <c r="T89" s="7"/>
      <c r="U89" s="7"/>
      <c r="V89" s="7"/>
      <c r="W89" s="7"/>
    </row>
    <row r="90" spans="2:23" x14ac:dyDescent="0.25">
      <c r="B90" s="214"/>
      <c r="C90" s="214"/>
      <c r="D90" s="28"/>
      <c r="E90" s="214"/>
    </row>
    <row r="91" spans="2:23" ht="51" x14ac:dyDescent="0.25">
      <c r="B91" s="214"/>
      <c r="C91" s="214"/>
      <c r="D91" s="28" t="s">
        <v>14</v>
      </c>
      <c r="E91" s="214"/>
    </row>
    <row r="92" spans="2:23" x14ac:dyDescent="0.25">
      <c r="B92" s="214"/>
      <c r="C92" s="214"/>
      <c r="D92" s="28" t="s">
        <v>12</v>
      </c>
      <c r="E92" s="214"/>
    </row>
    <row r="93" spans="2:23" x14ac:dyDescent="0.25">
      <c r="B93" s="215"/>
      <c r="C93" s="214"/>
      <c r="D93" s="28" t="s">
        <v>59</v>
      </c>
      <c r="E93" s="214"/>
    </row>
    <row r="94" spans="2:23" x14ac:dyDescent="0.25">
      <c r="B94" s="214"/>
      <c r="C94" s="214"/>
      <c r="D94" s="28"/>
      <c r="E94" s="214"/>
    </row>
    <row r="95" spans="2:23" x14ac:dyDescent="0.25">
      <c r="B95" s="214"/>
      <c r="C95" s="214"/>
      <c r="D95" s="28"/>
      <c r="E95" s="214"/>
    </row>
    <row r="96" spans="2:23" ht="51" x14ac:dyDescent="0.25">
      <c r="B96" s="214"/>
      <c r="C96" s="214"/>
      <c r="D96" s="28" t="s">
        <v>14</v>
      </c>
      <c r="E96" s="214"/>
    </row>
    <row r="97" spans="2:5" ht="127.5" x14ac:dyDescent="0.25">
      <c r="B97" s="214"/>
      <c r="C97" s="214"/>
      <c r="D97" s="28" t="s">
        <v>68</v>
      </c>
      <c r="E97" s="214"/>
    </row>
    <row r="98" spans="2:5" ht="102" x14ac:dyDescent="0.25">
      <c r="B98" s="214"/>
      <c r="C98" s="214"/>
      <c r="D98" s="28" t="s">
        <v>69</v>
      </c>
      <c r="E98" s="214"/>
    </row>
    <row r="99" spans="2:5" x14ac:dyDescent="0.25">
      <c r="B99" s="214"/>
      <c r="C99" s="214"/>
      <c r="D99" s="28" t="s">
        <v>70</v>
      </c>
      <c r="E99" s="214"/>
    </row>
    <row r="100" spans="2:5" x14ac:dyDescent="0.25">
      <c r="B100" s="214"/>
      <c r="C100" s="214"/>
      <c r="D100" s="28"/>
      <c r="E100" s="214"/>
    </row>
    <row r="101" spans="2:5" x14ac:dyDescent="0.25">
      <c r="B101" s="214"/>
      <c r="C101" s="214"/>
      <c r="D101" s="28"/>
      <c r="E101" s="214"/>
    </row>
    <row r="102" spans="2:5" ht="51" x14ac:dyDescent="0.25">
      <c r="B102" s="214"/>
      <c r="C102" s="214"/>
      <c r="D102" s="28" t="s">
        <v>14</v>
      </c>
      <c r="E102" s="214"/>
    </row>
    <row r="103" spans="2:5" ht="102" x14ac:dyDescent="0.25">
      <c r="B103" s="214"/>
      <c r="C103" s="214"/>
      <c r="D103" s="28" t="s">
        <v>76</v>
      </c>
      <c r="E103" s="214"/>
    </row>
    <row r="104" spans="2:5" ht="76.5" x14ac:dyDescent="0.25">
      <c r="B104" s="214"/>
      <c r="C104" s="214"/>
      <c r="D104" s="28" t="s">
        <v>77</v>
      </c>
      <c r="E104" s="214"/>
    </row>
    <row r="105" spans="2:5" ht="127.5" x14ac:dyDescent="0.25">
      <c r="B105" s="214"/>
      <c r="C105" s="214"/>
      <c r="D105" s="28" t="s">
        <v>78</v>
      </c>
      <c r="E105" s="214"/>
    </row>
    <row r="106" spans="2:5" x14ac:dyDescent="0.25">
      <c r="B106" s="214"/>
      <c r="C106" s="214"/>
      <c r="D106" s="28"/>
      <c r="E106" s="214"/>
    </row>
    <row r="107" spans="2:5" x14ac:dyDescent="0.25">
      <c r="B107" s="214"/>
      <c r="C107" s="214"/>
      <c r="D107" s="28"/>
      <c r="E107" s="214"/>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37</xdr:row>
                <xdr:rowOff>581025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15</xdr:col>
                <xdr:colOff>8420100</xdr:colOff>
                <xdr:row>59</xdr:row>
                <xdr:rowOff>542925</xdr:rowOff>
              </from>
              <to>
                <xdr:col>16</xdr:col>
                <xdr:colOff>3686175</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15</xdr:col>
                <xdr:colOff>8420100</xdr:colOff>
                <xdr:row>58</xdr:row>
                <xdr:rowOff>123825</xdr:rowOff>
              </from>
              <to>
                <xdr:col>16</xdr:col>
                <xdr:colOff>3686175</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15</xdr:col>
                <xdr:colOff>8410575</xdr:colOff>
                <xdr:row>57</xdr:row>
                <xdr:rowOff>57150</xdr:rowOff>
              </from>
              <to>
                <xdr:col>16</xdr:col>
                <xdr:colOff>3676650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15</xdr:col>
                <xdr:colOff>8429625</xdr:colOff>
                <xdr:row>56</xdr:row>
                <xdr:rowOff>161925</xdr:rowOff>
              </from>
              <to>
                <xdr:col>16</xdr:col>
                <xdr:colOff>3695700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15</xdr:col>
                <xdr:colOff>8429625</xdr:colOff>
                <xdr:row>55</xdr:row>
                <xdr:rowOff>257175</xdr:rowOff>
              </from>
              <to>
                <xdr:col>16</xdr:col>
                <xdr:colOff>3695700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15</xdr:col>
                <xdr:colOff>8429625</xdr:colOff>
                <xdr:row>54</xdr:row>
                <xdr:rowOff>104775</xdr:rowOff>
              </from>
              <to>
                <xdr:col>16</xdr:col>
                <xdr:colOff>3695700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15</xdr:col>
                <xdr:colOff>8420100</xdr:colOff>
                <xdr:row>53</xdr:row>
                <xdr:rowOff>95250</xdr:rowOff>
              </from>
              <to>
                <xdr:col>16</xdr:col>
                <xdr:colOff>3686175</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15</xdr:col>
                <xdr:colOff>8420100</xdr:colOff>
                <xdr:row>52</xdr:row>
                <xdr:rowOff>76200</xdr:rowOff>
              </from>
              <to>
                <xdr:col>16</xdr:col>
                <xdr:colOff>3686175</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15</xdr:col>
                <xdr:colOff>8410575</xdr:colOff>
                <xdr:row>51</xdr:row>
                <xdr:rowOff>342900</xdr:rowOff>
              </from>
              <to>
                <xdr:col>16</xdr:col>
                <xdr:colOff>3676650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15</xdr:col>
                <xdr:colOff>8401050</xdr:colOff>
                <xdr:row>50</xdr:row>
                <xdr:rowOff>85725</xdr:rowOff>
              </from>
              <to>
                <xdr:col>16</xdr:col>
                <xdr:colOff>3676650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74</xdr:row>
                <xdr:rowOff>676275</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55</xdr:row>
                <xdr:rowOff>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15</xdr:col>
                <xdr:colOff>8420100</xdr:colOff>
                <xdr:row>8</xdr:row>
                <xdr:rowOff>76200</xdr:rowOff>
              </from>
              <to>
                <xdr:col>16</xdr:col>
                <xdr:colOff>3667125</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15</xdr:col>
                <xdr:colOff>8382000</xdr:colOff>
                <xdr:row>9</xdr:row>
                <xdr:rowOff>95250</xdr:rowOff>
              </from>
              <to>
                <xdr:col>16</xdr:col>
                <xdr:colOff>3629025</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15</xdr:col>
                <xdr:colOff>8382000</xdr:colOff>
                <xdr:row>10</xdr:row>
                <xdr:rowOff>114300</xdr:rowOff>
              </from>
              <to>
                <xdr:col>16</xdr:col>
                <xdr:colOff>3629025</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15</xdr:col>
                <xdr:colOff>8362950</xdr:colOff>
                <xdr:row>11</xdr:row>
                <xdr:rowOff>133350</xdr:rowOff>
              </from>
              <to>
                <xdr:col>16</xdr:col>
                <xdr:colOff>3609975</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15</xdr:col>
                <xdr:colOff>8429625</xdr:colOff>
                <xdr:row>12</xdr:row>
                <xdr:rowOff>152400</xdr:rowOff>
              </from>
              <to>
                <xdr:col>16</xdr:col>
                <xdr:colOff>3676650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15</xdr:col>
                <xdr:colOff>8410575</xdr:colOff>
                <xdr:row>13</xdr:row>
                <xdr:rowOff>466725</xdr:rowOff>
              </from>
              <to>
                <xdr:col>16</xdr:col>
                <xdr:colOff>3667125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15</xdr:col>
                <xdr:colOff>8410575</xdr:colOff>
                <xdr:row>14</xdr:row>
                <xdr:rowOff>85725</xdr:rowOff>
              </from>
              <to>
                <xdr:col>16</xdr:col>
                <xdr:colOff>3667125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15</xdr:col>
                <xdr:colOff>8410575</xdr:colOff>
                <xdr:row>15</xdr:row>
                <xdr:rowOff>85725</xdr:rowOff>
              </from>
              <to>
                <xdr:col>16</xdr:col>
                <xdr:colOff>3676650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15</xdr:col>
                <xdr:colOff>8429625</xdr:colOff>
                <xdr:row>16</xdr:row>
                <xdr:rowOff>123825</xdr:rowOff>
              </from>
              <to>
                <xdr:col>16</xdr:col>
                <xdr:colOff>3686175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15</xdr:col>
                <xdr:colOff>8410575</xdr:colOff>
                <xdr:row>17</xdr:row>
                <xdr:rowOff>276225</xdr:rowOff>
              </from>
              <to>
                <xdr:col>16</xdr:col>
                <xdr:colOff>3676650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15</xdr:col>
                <xdr:colOff>8401050</xdr:colOff>
                <xdr:row>18</xdr:row>
                <xdr:rowOff>295275</xdr:rowOff>
              </from>
              <to>
                <xdr:col>16</xdr:col>
                <xdr:colOff>3667125</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15</xdr:col>
                <xdr:colOff>8391525</xdr:colOff>
                <xdr:row>19</xdr:row>
                <xdr:rowOff>66675</xdr:rowOff>
              </from>
              <to>
                <xdr:col>16</xdr:col>
                <xdr:colOff>3657600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15</xdr:col>
                <xdr:colOff>8343900</xdr:colOff>
                <xdr:row>20</xdr:row>
                <xdr:rowOff>504825</xdr:rowOff>
              </from>
              <to>
                <xdr:col>16</xdr:col>
                <xdr:colOff>3619500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15</xdr:col>
                <xdr:colOff>8420100</xdr:colOff>
                <xdr:row>21</xdr:row>
                <xdr:rowOff>228600</xdr:rowOff>
              </from>
              <to>
                <xdr:col>16</xdr:col>
                <xdr:colOff>3686175</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15</xdr:col>
                <xdr:colOff>8429625</xdr:colOff>
                <xdr:row>22</xdr:row>
                <xdr:rowOff>914400</xdr:rowOff>
              </from>
              <to>
                <xdr:col>16</xdr:col>
                <xdr:colOff>3695700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15</xdr:col>
                <xdr:colOff>8401050</xdr:colOff>
                <xdr:row>23</xdr:row>
                <xdr:rowOff>619125</xdr:rowOff>
              </from>
              <to>
                <xdr:col>16</xdr:col>
                <xdr:colOff>3667125</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15</xdr:col>
                <xdr:colOff>8429625</xdr:colOff>
                <xdr:row>24</xdr:row>
                <xdr:rowOff>304800</xdr:rowOff>
              </from>
              <to>
                <xdr:col>16</xdr:col>
                <xdr:colOff>3695700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15</xdr:col>
                <xdr:colOff>8401050</xdr:colOff>
                <xdr:row>25</xdr:row>
                <xdr:rowOff>180975</xdr:rowOff>
              </from>
              <to>
                <xdr:col>16</xdr:col>
                <xdr:colOff>3667125</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15</xdr:col>
                <xdr:colOff>8401050</xdr:colOff>
                <xdr:row>26</xdr:row>
                <xdr:rowOff>533400</xdr:rowOff>
              </from>
              <to>
                <xdr:col>16</xdr:col>
                <xdr:colOff>3667125</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15</xdr:col>
                <xdr:colOff>8429625</xdr:colOff>
                <xdr:row>27</xdr:row>
                <xdr:rowOff>266700</xdr:rowOff>
              </from>
              <to>
                <xdr:col>16</xdr:col>
                <xdr:colOff>3695700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15</xdr:col>
                <xdr:colOff>8401050</xdr:colOff>
                <xdr:row>28</xdr:row>
                <xdr:rowOff>38100</xdr:rowOff>
              </from>
              <to>
                <xdr:col>16</xdr:col>
                <xdr:colOff>3667125</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15</xdr:col>
                <xdr:colOff>8410575</xdr:colOff>
                <xdr:row>29</xdr:row>
                <xdr:rowOff>133350</xdr:rowOff>
              </from>
              <to>
                <xdr:col>16</xdr:col>
                <xdr:colOff>3676650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15</xdr:col>
                <xdr:colOff>8410575</xdr:colOff>
                <xdr:row>30</xdr:row>
                <xdr:rowOff>85725</xdr:rowOff>
              </from>
              <to>
                <xdr:col>16</xdr:col>
                <xdr:colOff>3676650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15</xdr:col>
                <xdr:colOff>8420100</xdr:colOff>
                <xdr:row>31</xdr:row>
                <xdr:rowOff>95250</xdr:rowOff>
              </from>
              <to>
                <xdr:col>16</xdr:col>
                <xdr:colOff>3695700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15</xdr:col>
                <xdr:colOff>8429625</xdr:colOff>
                <xdr:row>32</xdr:row>
                <xdr:rowOff>85725</xdr:rowOff>
              </from>
              <to>
                <xdr:col>16</xdr:col>
                <xdr:colOff>3695700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15</xdr:col>
                <xdr:colOff>8420100</xdr:colOff>
                <xdr:row>33</xdr:row>
                <xdr:rowOff>304800</xdr:rowOff>
              </from>
              <to>
                <xdr:col>16</xdr:col>
                <xdr:colOff>3686175</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15</xdr:col>
                <xdr:colOff>8420100</xdr:colOff>
                <xdr:row>34</xdr:row>
                <xdr:rowOff>76200</xdr:rowOff>
              </from>
              <to>
                <xdr:col>16</xdr:col>
                <xdr:colOff>3686175</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15</xdr:col>
                <xdr:colOff>8401050</xdr:colOff>
                <xdr:row>35</xdr:row>
                <xdr:rowOff>123825</xdr:rowOff>
              </from>
              <to>
                <xdr:col>16</xdr:col>
                <xdr:colOff>3667125</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15</xdr:col>
                <xdr:colOff>8382000</xdr:colOff>
                <xdr:row>36</xdr:row>
                <xdr:rowOff>123825</xdr:rowOff>
              </from>
              <to>
                <xdr:col>16</xdr:col>
                <xdr:colOff>3648075</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15</xdr:col>
                <xdr:colOff>8391525</xdr:colOff>
                <xdr:row>37</xdr:row>
                <xdr:rowOff>57150</xdr:rowOff>
              </from>
              <to>
                <xdr:col>16</xdr:col>
                <xdr:colOff>3657600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15</xdr:col>
                <xdr:colOff>8420100</xdr:colOff>
                <xdr:row>38</xdr:row>
                <xdr:rowOff>390525</xdr:rowOff>
              </from>
              <to>
                <xdr:col>16</xdr:col>
                <xdr:colOff>3686175</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15</xdr:col>
                <xdr:colOff>8420100</xdr:colOff>
                <xdr:row>39</xdr:row>
                <xdr:rowOff>228600</xdr:rowOff>
              </from>
              <to>
                <xdr:col>16</xdr:col>
                <xdr:colOff>3686175</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15</xdr:col>
                <xdr:colOff>8429625</xdr:colOff>
                <xdr:row>40</xdr:row>
                <xdr:rowOff>57150</xdr:rowOff>
              </from>
              <to>
                <xdr:col>16</xdr:col>
                <xdr:colOff>3695700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15</xdr:col>
                <xdr:colOff>8429625</xdr:colOff>
                <xdr:row>41</xdr:row>
                <xdr:rowOff>57150</xdr:rowOff>
              </from>
              <to>
                <xdr:col>16</xdr:col>
                <xdr:colOff>3695700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15</xdr:col>
                <xdr:colOff>8420100</xdr:colOff>
                <xdr:row>42</xdr:row>
                <xdr:rowOff>95250</xdr:rowOff>
              </from>
              <to>
                <xdr:col>16</xdr:col>
                <xdr:colOff>3695700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15</xdr:col>
                <xdr:colOff>8439150</xdr:colOff>
                <xdr:row>43</xdr:row>
                <xdr:rowOff>95250</xdr:rowOff>
              </from>
              <to>
                <xdr:col>16</xdr:col>
                <xdr:colOff>3705225</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15</xdr:col>
                <xdr:colOff>8420100</xdr:colOff>
                <xdr:row>44</xdr:row>
                <xdr:rowOff>123825</xdr:rowOff>
              </from>
              <to>
                <xdr:col>16</xdr:col>
                <xdr:colOff>3686175</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15</xdr:col>
                <xdr:colOff>8410575</xdr:colOff>
                <xdr:row>45</xdr:row>
                <xdr:rowOff>114300</xdr:rowOff>
              </from>
              <to>
                <xdr:col>16</xdr:col>
                <xdr:colOff>3676650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15</xdr:col>
                <xdr:colOff>8401050</xdr:colOff>
                <xdr:row>46</xdr:row>
                <xdr:rowOff>95250</xdr:rowOff>
              </from>
              <to>
                <xdr:col>16</xdr:col>
                <xdr:colOff>3667125</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15</xdr:col>
                <xdr:colOff>8410575</xdr:colOff>
                <xdr:row>47</xdr:row>
                <xdr:rowOff>228600</xdr:rowOff>
              </from>
              <to>
                <xdr:col>16</xdr:col>
                <xdr:colOff>3676650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15</xdr:col>
                <xdr:colOff>8410575</xdr:colOff>
                <xdr:row>48</xdr:row>
                <xdr:rowOff>333375</xdr:rowOff>
              </from>
              <to>
                <xdr:col>16</xdr:col>
                <xdr:colOff>3676650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15</xdr:col>
                <xdr:colOff>8429625</xdr:colOff>
                <xdr:row>49</xdr:row>
                <xdr:rowOff>361950</xdr:rowOff>
              </from>
              <to>
                <xdr:col>16</xdr:col>
                <xdr:colOff>3695700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15</xdr:col>
                <xdr:colOff>8429625</xdr:colOff>
                <xdr:row>60</xdr:row>
                <xdr:rowOff>219075</xdr:rowOff>
              </from>
              <to>
                <xdr:col>16</xdr:col>
                <xdr:colOff>3695700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15</xdr:col>
                <xdr:colOff>8439150</xdr:colOff>
                <xdr:row>61</xdr:row>
                <xdr:rowOff>85725</xdr:rowOff>
              </from>
              <to>
                <xdr:col>16</xdr:col>
                <xdr:colOff>3705225</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15</xdr:col>
                <xdr:colOff>8439150</xdr:colOff>
                <xdr:row>62</xdr:row>
                <xdr:rowOff>76200</xdr:rowOff>
              </from>
              <to>
                <xdr:col>16</xdr:col>
                <xdr:colOff>3705225</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15</xdr:col>
                <xdr:colOff>8429625</xdr:colOff>
                <xdr:row>63</xdr:row>
                <xdr:rowOff>104775</xdr:rowOff>
              </from>
              <to>
                <xdr:col>16</xdr:col>
                <xdr:colOff>3695700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15</xdr:col>
                <xdr:colOff>8439150</xdr:colOff>
                <xdr:row>64</xdr:row>
                <xdr:rowOff>85725</xdr:rowOff>
              </from>
              <to>
                <xdr:col>16</xdr:col>
                <xdr:colOff>3705225</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15</xdr:col>
                <xdr:colOff>8429625</xdr:colOff>
                <xdr:row>65</xdr:row>
                <xdr:rowOff>95250</xdr:rowOff>
              </from>
              <to>
                <xdr:col>16</xdr:col>
                <xdr:colOff>3695700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15</xdr:col>
                <xdr:colOff>8420100</xdr:colOff>
                <xdr:row>67</xdr:row>
                <xdr:rowOff>114300</xdr:rowOff>
              </from>
              <to>
                <xdr:col>16</xdr:col>
                <xdr:colOff>3686175</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15</xdr:col>
                <xdr:colOff>8420100</xdr:colOff>
                <xdr:row>68</xdr:row>
                <xdr:rowOff>104775</xdr:rowOff>
              </from>
              <to>
                <xdr:col>16</xdr:col>
                <xdr:colOff>3686175</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15</xdr:col>
                <xdr:colOff>8420100</xdr:colOff>
                <xdr:row>69</xdr:row>
                <xdr:rowOff>85725</xdr:rowOff>
              </from>
              <to>
                <xdr:col>16</xdr:col>
                <xdr:colOff>3686175</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15</xdr:col>
                <xdr:colOff>8429625</xdr:colOff>
                <xdr:row>70</xdr:row>
                <xdr:rowOff>47625</xdr:rowOff>
              </from>
              <to>
                <xdr:col>16</xdr:col>
                <xdr:colOff>3695700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15</xdr:col>
                <xdr:colOff>8391525</xdr:colOff>
                <xdr:row>71</xdr:row>
                <xdr:rowOff>228600</xdr:rowOff>
              </from>
              <to>
                <xdr:col>16</xdr:col>
                <xdr:colOff>3657600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15</xdr:col>
                <xdr:colOff>8420100</xdr:colOff>
                <xdr:row>72</xdr:row>
                <xdr:rowOff>219075</xdr:rowOff>
              </from>
              <to>
                <xdr:col>16</xdr:col>
                <xdr:colOff>3676650</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15</xdr:col>
                <xdr:colOff>8410575</xdr:colOff>
                <xdr:row>73</xdr:row>
                <xdr:rowOff>95250</xdr:rowOff>
              </from>
              <to>
                <xdr:col>16</xdr:col>
                <xdr:colOff>3676650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15</xdr:col>
                <xdr:colOff>8429625</xdr:colOff>
                <xdr:row>74</xdr:row>
                <xdr:rowOff>133350</xdr:rowOff>
              </from>
              <to>
                <xdr:col>16</xdr:col>
                <xdr:colOff>3695700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15</xdr:col>
                <xdr:colOff>8410575</xdr:colOff>
                <xdr:row>88</xdr:row>
                <xdr:rowOff>0</xdr:rowOff>
              </from>
              <to>
                <xdr:col>16</xdr:col>
                <xdr:colOff>3676650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15</xdr:col>
                <xdr:colOff>8391525</xdr:colOff>
                <xdr:row>88</xdr:row>
                <xdr:rowOff>0</xdr:rowOff>
              </from>
              <to>
                <xdr:col>16</xdr:col>
                <xdr:colOff>3657600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15</xdr:col>
                <xdr:colOff>8391525</xdr:colOff>
                <xdr:row>88</xdr:row>
                <xdr:rowOff>0</xdr:rowOff>
              </from>
              <to>
                <xdr:col>16</xdr:col>
                <xdr:colOff>3657600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15</xdr:col>
                <xdr:colOff>8382000</xdr:colOff>
                <xdr:row>88</xdr:row>
                <xdr:rowOff>0</xdr:rowOff>
              </from>
              <to>
                <xdr:col>16</xdr:col>
                <xdr:colOff>3638550</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15</xdr:col>
                <xdr:colOff>8362950</xdr:colOff>
                <xdr:row>88</xdr:row>
                <xdr:rowOff>0</xdr:rowOff>
              </from>
              <to>
                <xdr:col>16</xdr:col>
                <xdr:colOff>3619500</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15</xdr:col>
                <xdr:colOff>8362950</xdr:colOff>
                <xdr:row>88</xdr:row>
                <xdr:rowOff>0</xdr:rowOff>
              </from>
              <to>
                <xdr:col>16</xdr:col>
                <xdr:colOff>3619500</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15</xdr:col>
                <xdr:colOff>8391525</xdr:colOff>
                <xdr:row>88</xdr:row>
                <xdr:rowOff>0</xdr:rowOff>
              </from>
              <to>
                <xdr:col>16</xdr:col>
                <xdr:colOff>3657600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15</xdr:col>
                <xdr:colOff>8382000</xdr:colOff>
                <xdr:row>88</xdr:row>
                <xdr:rowOff>0</xdr:rowOff>
              </from>
              <to>
                <xdr:col>16</xdr:col>
                <xdr:colOff>3667125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15</xdr:col>
                <xdr:colOff>8410575</xdr:colOff>
                <xdr:row>88</xdr:row>
                <xdr:rowOff>0</xdr:rowOff>
              </from>
              <to>
                <xdr:col>16</xdr:col>
                <xdr:colOff>3676650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15</xdr:col>
                <xdr:colOff>8429625</xdr:colOff>
                <xdr:row>88</xdr:row>
                <xdr:rowOff>0</xdr:rowOff>
              </from>
              <to>
                <xdr:col>16</xdr:col>
                <xdr:colOff>3714750</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15</xdr:col>
                <xdr:colOff>8391525</xdr:colOff>
                <xdr:row>88</xdr:row>
                <xdr:rowOff>0</xdr:rowOff>
              </from>
              <to>
                <xdr:col>16</xdr:col>
                <xdr:colOff>3667125</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15</xdr:col>
                <xdr:colOff>8191500</xdr:colOff>
                <xdr:row>88</xdr:row>
                <xdr:rowOff>0</xdr:rowOff>
              </from>
              <to>
                <xdr:col>16</xdr:col>
                <xdr:colOff>3467100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topLeftCell="C1"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7" t="s">
        <v>14</v>
      </c>
    </row>
    <row r="8" spans="1:1" x14ac:dyDescent="0.25">
      <c r="A8" s="177" t="s">
        <v>68</v>
      </c>
    </row>
    <row r="9" spans="1:1" x14ac:dyDescent="0.25">
      <c r="A9" s="177" t="s">
        <v>69</v>
      </c>
    </row>
    <row r="10" spans="1:1" x14ac:dyDescent="0.25">
      <c r="A10" s="177" t="s">
        <v>70</v>
      </c>
    </row>
    <row r="11" spans="1:1" x14ac:dyDescent="0.25">
      <c r="A11" s="178"/>
    </row>
    <row r="12" spans="1:1" x14ac:dyDescent="0.25">
      <c r="A12" s="178"/>
    </row>
    <row r="13" spans="1:1" x14ac:dyDescent="0.25">
      <c r="A13" s="178" t="s">
        <v>75</v>
      </c>
    </row>
    <row r="14" spans="1:1" x14ac:dyDescent="0.25">
      <c r="A14" s="177" t="s">
        <v>14</v>
      </c>
    </row>
    <row r="15" spans="1:1" x14ac:dyDescent="0.25">
      <c r="A15" s="177" t="s">
        <v>76</v>
      </c>
    </row>
    <row r="16" spans="1:1" x14ac:dyDescent="0.25">
      <c r="A16" s="177" t="s">
        <v>77</v>
      </c>
    </row>
    <row r="17" spans="1:1" x14ac:dyDescent="0.25">
      <c r="A17" s="177"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2024-11-23T22:20:36Z</dcterms:modified>
</cp:coreProperties>
</file>